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scenario-1" sheetId="2" r:id="rId5"/>
    <sheet state="visible" name="scenario-2" sheetId="3" r:id="rId6"/>
    <sheet state="visible" name="scenario-3" sheetId="4" r:id="rId7"/>
    <sheet state="visible" name="Answer Report_scenario-1" sheetId="5" r:id="rId8"/>
    <sheet state="visible" name="Answer Report _Scenario-2 " sheetId="6" r:id="rId9"/>
    <sheet state="visible" name="Answer Report_scenario- 3" sheetId="7" r:id="rId10"/>
  </sheets>
  <definedNames>
    <definedName localSheetId="3" name="solver_lhs15">'scenario-3'!$Y$12:$Y$21</definedName>
    <definedName localSheetId="2" name="solver_rhs12">'scenario-2'!$AA$21</definedName>
    <definedName localSheetId="2" name="solver_lhs18">'scenario-2'!$Y$12:$Y$21</definedName>
    <definedName localSheetId="1" name="solver_lhs3">'scenario-1'!$J$11:$J$40</definedName>
    <definedName localSheetId="2" name="solver_lhs15">'scenario-2'!$Y$12:$Y$21</definedName>
    <definedName localSheetId="3" name="solver_lhs5">'scenario-3'!$O$12:$O$21</definedName>
    <definedName localSheetId="3" name="solver_lhs6">'scenario-3'!$P$12:$P$21</definedName>
    <definedName localSheetId="2" name="solver_lhs10">'scenario-2'!$X$12:$X$21</definedName>
    <definedName localSheetId="2" name="solver_lhs1">'scenario-2'!$G$12:$G$21</definedName>
    <definedName localSheetId="3" name="solver_rhs19">'scenario-3'!$AA$12:$AA$21</definedName>
    <definedName localSheetId="3" name="solver_rhs15">'scenario-3'!$AA$12:$AA$21</definedName>
    <definedName localSheetId="3" name="solver_rhs17">'scenario-3'!$AA$12:$AA$21</definedName>
    <definedName localSheetId="3" name="solver_lhs18">'scenario-3'!$Y$12:$Y$21</definedName>
    <definedName localSheetId="1" name="solver_lhs6">'scenario-1'!$M$42</definedName>
    <definedName localSheetId="1" name="solver_lhs4">'scenario-1'!$J$42</definedName>
    <definedName localSheetId="3" name="solver_rhs26">'scenario-3'!$AA$12:$AA$21</definedName>
    <definedName localSheetId="2" name="solver_lhs9">'scenario-2'!$W$12:$W$21</definedName>
    <definedName localSheetId="3" name="solver_lhs12">'scenario-3'!$Y$12:$Y$21</definedName>
    <definedName localSheetId="3" name="solver_lhs13">'scenario-3'!$Y$12:$Y$21</definedName>
    <definedName localSheetId="1" name="solver_lhs13">'scenario-1'!$O$6:$P$6</definedName>
    <definedName localSheetId="3" name="solver_lhs9">'scenario-3'!$W$12:$W$21</definedName>
    <definedName localSheetId="2" name="solver_lhs8">'scenario-2'!$T$12:$T$21</definedName>
    <definedName localSheetId="2" name="solver_opt">'scenario-2'!$B$29</definedName>
    <definedName localSheetId="2" name="solver_lhs11">'scenario-2'!$Y$12:$Y$21</definedName>
    <definedName localSheetId="2" name="solver_lhs5">'scenario-2'!$O$12:$O$21</definedName>
    <definedName localSheetId="3" name="solver_rhs25">'scenario-3'!$AA$12:$AA$21</definedName>
    <definedName localSheetId="2" name="solver_lhs13">'scenario-2'!$Y$12:$Y$21</definedName>
    <definedName localSheetId="1" name="solver_lhs1">'scenario-1'!$G$11:$G$40</definedName>
    <definedName localSheetId="3" name="solver_rhs24">'scenario-3'!$AA$12:$AA$21</definedName>
    <definedName localSheetId="1" name="solver_opt">'scenario-1'!$F$46</definedName>
    <definedName localSheetId="3" name="solver_rhs11">'scenario-3'!$AA$12:$AA$21</definedName>
    <definedName localSheetId="1" name="solver_lhs15">#REF!</definedName>
    <definedName localSheetId="3" name="solver_rhs16">'scenario-3'!$AA$12:$AA$21</definedName>
    <definedName localSheetId="2" name="solver_lhs16">'scenario-2'!$Y$12:$Y$21</definedName>
    <definedName localSheetId="3" name="solver_lhs24">'scenario-3'!$Y$12:$Y$21</definedName>
    <definedName localSheetId="3" name="solver_lhs1">'scenario-3'!$G$12:$G$21</definedName>
    <definedName localSheetId="1" name="solver_lhs9">'scenario-1'!$S$11:$S$40</definedName>
    <definedName localSheetId="2" name="solver_lhs17">'scenario-2'!$Y$12:$Y$21</definedName>
    <definedName localSheetId="3" name="solver_rhs13">'scenario-3'!$AA$12:$AA$21</definedName>
    <definedName localSheetId="1" name="solver_lhs11">'scenario-1'!$T$11:$T$40</definedName>
    <definedName localSheetId="2" name="solver_rhs19">'scenario-2'!$AA$21</definedName>
    <definedName localSheetId="2" name="solver_lhs2">'scenario-2'!$H$12:$H$21</definedName>
    <definedName localSheetId="2" name="solver_lhs19">'scenario-2'!$Y$12:$Y$21</definedName>
    <definedName localSheetId="3" name="solver_opt">'scenario-3'!$B$32</definedName>
    <definedName localSheetId="3" name="solver_rhs18">'scenario-3'!$AA$12:$AA$21</definedName>
    <definedName localSheetId="2" name="solver_lhs6">'scenario-2'!$P$12:$P$21</definedName>
    <definedName localSheetId="2" name="solver_lhs14">'scenario-2'!$Y$12:$Y$21</definedName>
    <definedName localSheetId="3" name="solver_rhs21">'scenario-3'!$AA$12:$AA$21</definedName>
    <definedName localSheetId="1" name="solver_lhs5">'scenario-1'!$M$11:$M$40</definedName>
    <definedName localSheetId="1" name="solver_lhs7">'scenario-1'!$P$11:$P$40</definedName>
    <definedName localSheetId="1" name="solver_rhs11">'scenario-1'!$V$11:$V$40</definedName>
    <definedName localSheetId="1" name="solver_rhs12">#REF!</definedName>
    <definedName localSheetId="3" name="solver_rhs14">'scenario-3'!$AA$12:$AA$21</definedName>
    <definedName localSheetId="1" name="solver_lhs10">'scenario-1'!$S$42</definedName>
    <definedName localSheetId="3" name="solver_lhs25">'scenario-3'!$Y$12:$Y$21</definedName>
    <definedName localSheetId="3" name="solver_lhs3">'scenario-3'!$K$12:$K$21</definedName>
    <definedName localSheetId="3" name="solver_lhs8">'scenario-3'!$T$12:$T$21</definedName>
    <definedName localSheetId="3" name="solver_lhs17">'scenario-3'!$Y$12:$Y$21</definedName>
    <definedName localSheetId="2" name="solver_lhs12">'scenario-2'!$Y$12:$Y$21</definedName>
    <definedName localSheetId="3" name="solver_lhs7">'scenario-3'!$S$12:$S$21</definedName>
    <definedName localSheetId="3" name="solver_lhs20">'scenario-3'!$Y$12:$Y$21</definedName>
    <definedName localSheetId="2" name="solver_rhs14">'scenario-2'!$AA$21</definedName>
    <definedName localSheetId="3" name="solver_rhs20">'scenario-3'!$AA$12:$AA$21</definedName>
    <definedName localSheetId="1" name="solver_lhs14">'scenario-1'!$P$11:$P$20</definedName>
    <definedName localSheetId="3" name="solver_lhs10">'scenario-3'!$X$12:$X$21</definedName>
    <definedName localSheetId="3" name="solver_lhs19">'scenario-3'!$Y$12:$Y$21</definedName>
    <definedName localSheetId="3" name="solver_rhs22">'scenario-3'!$AA$12:$AA$21</definedName>
    <definedName localSheetId="1" name="solver_lhs8">'scenario-1'!$P$42</definedName>
    <definedName localSheetId="2" name="solver_rhs13">'scenario-2'!$AA$21</definedName>
    <definedName localSheetId="2" name="solver_rhs16">'scenario-2'!$AA$21</definedName>
    <definedName localSheetId="3" name="solver_lhs2">'scenario-3'!$H$12:$H$21</definedName>
    <definedName localSheetId="1" name="solver_lhs2">'scenario-1'!$G$42</definedName>
    <definedName localSheetId="2" name="solver_rhs11">'scenario-2'!$AA$21</definedName>
    <definedName localSheetId="3" name="solver_lhs16">'scenario-3'!$Y$12:$Y$21</definedName>
    <definedName localSheetId="3" name="solver_lhs4">'scenario-3'!$L$12:$L$21</definedName>
    <definedName localSheetId="3" name="solver_lhs14">'scenario-3'!$Y$12:$Y$21</definedName>
    <definedName localSheetId="2" name="solver_lhs7">'scenario-2'!$S$12:$S$21</definedName>
    <definedName localSheetId="1" name="solver_rhs15">#REF!</definedName>
    <definedName localSheetId="3" name="solver_lhs26">'scenario-3'!$Y$12:$Y$21</definedName>
    <definedName localSheetId="3" name="solver_lhs22">'scenario-3'!$Y$12:$Y$21</definedName>
    <definedName localSheetId="3" name="solver_rhs12">'scenario-3'!$AA$12:$AA$21</definedName>
    <definedName localSheetId="2" name="solver_rhs18">'scenario-2'!$AA$21</definedName>
    <definedName localSheetId="3" name="solver_lhs21">'scenario-3'!$Y$12:$Y$21</definedName>
    <definedName localSheetId="2" name="solver_rhs17">'scenario-2'!$AA$21</definedName>
    <definedName localSheetId="1" name="solver_lhs12">#REF!</definedName>
    <definedName localSheetId="2" name="solver_lhs4">'scenario-2'!$L$12:$L$21</definedName>
    <definedName localSheetId="2" name="solver_lhs3">'scenario-2'!$K$12:$K$21</definedName>
    <definedName localSheetId="2" name="solver_rhs15">'scenario-2'!$AA$21</definedName>
    <definedName localSheetId="3" name="solver_lhs11">'scenario-3'!$Y$12:$Y$21</definedName>
    <definedName localSheetId="3" name="solver_rhs23">'scenario-3'!$AA$12:$AA$21</definedName>
    <definedName localSheetId="3" name="solver_lhs23">'scenario-3'!$Y$12:$Y$21</definedName>
  </definedNames>
  <calcPr/>
  <extLst>
    <ext uri="GoogleSheetsCustomDataVersion1">
      <go:sheetsCustomData xmlns:go="http://customooxmlschemas.google.com/" r:id="rId11" roundtripDataSignature="AMtx7mhIdyn562Fq3M1KTzU9PhNHRMjX2g=="/>
    </ext>
  </extLst>
</workbook>
</file>

<file path=xl/sharedStrings.xml><?xml version="1.0" encoding="utf-8"?>
<sst xmlns="http://schemas.openxmlformats.org/spreadsheetml/2006/main" count="1839" uniqueCount="509">
  <si>
    <t>ID</t>
  </si>
  <si>
    <t>x</t>
  </si>
  <si>
    <t>y</t>
  </si>
  <si>
    <t>Truck location</t>
  </si>
  <si>
    <t>location 1</t>
  </si>
  <si>
    <t>X</t>
  </si>
  <si>
    <t>Y</t>
  </si>
  <si>
    <t>location 2</t>
  </si>
  <si>
    <t>location 3</t>
  </si>
  <si>
    <t>location 4</t>
  </si>
  <si>
    <t>location 5</t>
  </si>
  <si>
    <t>Return to warehouse</t>
  </si>
  <si>
    <t>Drone</t>
  </si>
  <si>
    <t>distance</t>
  </si>
  <si>
    <t>Truck speed</t>
  </si>
  <si>
    <t>distace</t>
  </si>
  <si>
    <t>Drone speed</t>
  </si>
  <si>
    <t>time</t>
  </si>
  <si>
    <t>truck time</t>
  </si>
  <si>
    <t>Customer for each location</t>
  </si>
  <si>
    <t>Inputs</t>
  </si>
  <si>
    <t>Decision variables</t>
  </si>
  <si>
    <t>Calculated Variables</t>
  </si>
  <si>
    <t>Stop locaitons of Truck</t>
  </si>
  <si>
    <t>Constraints</t>
  </si>
  <si>
    <t>Objective</t>
  </si>
  <si>
    <t>Stop location 1</t>
  </si>
  <si>
    <t>Stop location 2</t>
  </si>
  <si>
    <t>Stop location 3</t>
  </si>
  <si>
    <t>Stop location 4</t>
  </si>
  <si>
    <t>Stop location 5</t>
  </si>
  <si>
    <t>Distance from origin</t>
  </si>
  <si>
    <t>Customer Locations</t>
  </si>
  <si>
    <t>customer distance from stop 1</t>
  </si>
  <si>
    <t>Drone 1</t>
  </si>
  <si>
    <t>Drone 2</t>
  </si>
  <si>
    <t>customer distance from stop 2</t>
  </si>
  <si>
    <t>customer distance from stop 3</t>
  </si>
  <si>
    <t>customer distance from stop 4</t>
  </si>
  <si>
    <t>customer distance from stop 5</t>
  </si>
  <si>
    <t>customer 1</t>
  </si>
  <si>
    <t>Distance from Stop-1</t>
  </si>
  <si>
    <t>Customer to be Served</t>
  </si>
  <si>
    <t>Distance from Stop-2</t>
  </si>
  <si>
    <t>Distance from Stop-3</t>
  </si>
  <si>
    <t>Distance from Stop-4</t>
  </si>
  <si>
    <t>Distance from Stop-5</t>
  </si>
  <si>
    <t>=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</si>
  <si>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</si>
  <si>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</si>
  <si>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</si>
  <si>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</si>
  <si>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</si>
  <si>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</si>
  <si>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</si>
  <si>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</si>
  <si>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</si>
  <si>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 xml:space="preserve">Decision </t>
  </si>
  <si>
    <t>Calculated</t>
  </si>
  <si>
    <t>Drone time</t>
  </si>
  <si>
    <t xml:space="preserve">Drone 1 </t>
  </si>
  <si>
    <t>distance 1</t>
  </si>
  <si>
    <t>distance 2</t>
  </si>
  <si>
    <t>distance 3</t>
  </si>
  <si>
    <t>distance 4</t>
  </si>
  <si>
    <t>distance 5</t>
  </si>
  <si>
    <t>Total time</t>
  </si>
  <si>
    <t>time 1</t>
  </si>
  <si>
    <t>time2</t>
  </si>
  <si>
    <t>time 3</t>
  </si>
  <si>
    <t>Total Distance covered at Stop -1</t>
  </si>
  <si>
    <t>time 4</t>
  </si>
  <si>
    <t>time 5</t>
  </si>
  <si>
    <t>Total Distance covered at Stop -2</t>
  </si>
  <si>
    <t>Truck time</t>
  </si>
  <si>
    <t xml:space="preserve">Total Distance covered at Stop -3 </t>
  </si>
  <si>
    <t>Drone Time</t>
  </si>
  <si>
    <t>Total Distance covered at Stop -4</t>
  </si>
  <si>
    <t>Total Distance covered at Stop -5</t>
  </si>
  <si>
    <t>&gt;=1</t>
  </si>
  <si>
    <t>Distance covered by Truck</t>
  </si>
  <si>
    <t>Distance Covered by Drone</t>
  </si>
  <si>
    <t>Total Distance</t>
  </si>
  <si>
    <t>Microsoft Excel 16.0 Answer Report</t>
  </si>
  <si>
    <t>Worksheet: [Applied project_Last mile delivery by drones.xlsx]scenario-1</t>
  </si>
  <si>
    <t>Report Created: 08-12-2019 10:54:18</t>
  </si>
  <si>
    <t>Result: Solver has converged to the current solution.  All Constraints are satisfied.</t>
  </si>
  <si>
    <t>Solver Engine</t>
  </si>
  <si>
    <t>Engine: GRG Nonlinear</t>
  </si>
  <si>
    <t>Solution Time: 0.75 Seconds.</t>
  </si>
  <si>
    <t>Iterations: 5 Subproblems: 0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</si>
  <si>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</si>
  <si>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</si>
  <si>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</si>
  <si>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</si>
  <si>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(Min)</t>
  </si>
  <si>
    <t>Cell</t>
  </si>
  <si>
    <t>Name</t>
  </si>
  <si>
    <t>Original Value</t>
  </si>
  <si>
    <t>Final Value</t>
  </si>
  <si>
    <t>$F$46</t>
  </si>
  <si>
    <t>Total Distance Distance from Stop-1</t>
  </si>
  <si>
    <t>Variable Cells</t>
  </si>
  <si>
    <t>Integer</t>
  </si>
  <si>
    <t>$F$6</t>
  </si>
  <si>
    <t>Distance from origin X</t>
  </si>
  <si>
    <t>Contin</t>
  </si>
  <si>
    <t>$G$6</t>
  </si>
  <si>
    <t>Distance from origin Y</t>
  </si>
  <si>
    <t>$I$6</t>
  </si>
  <si>
    <t>$J$6</t>
  </si>
  <si>
    <t>$L$6</t>
  </si>
  <si>
    <t>$M$6</t>
  </si>
  <si>
    <t>$O$6</t>
  </si>
  <si>
    <t>$P$6</t>
  </si>
  <si>
    <t>$R$6</t>
  </si>
  <si>
    <t>$S$6</t>
  </si>
  <si>
    <t>$S$11</t>
  </si>
  <si>
    <t>Binary</t>
  </si>
  <si>
    <t>$S$12</t>
  </si>
  <si>
    <t>$S$13</t>
  </si>
  <si>
    <t>$S$14</t>
  </si>
  <si>
    <t>$S$15</t>
  </si>
  <si>
    <t>$S$16</t>
  </si>
  <si>
    <t>$S$17</t>
  </si>
  <si>
    <t>$S$18</t>
  </si>
  <si>
    <t>$S$19</t>
  </si>
  <si>
    <t>$S$20</t>
  </si>
  <si>
    <t>$S$21</t>
  </si>
  <si>
    <t>$S$22</t>
  </si>
  <si>
    <t>$S$23</t>
  </si>
  <si>
    <t>$S$24</t>
  </si>
  <si>
    <t>$S$25</t>
  </si>
  <si>
    <t>$S$26</t>
  </si>
  <si>
    <t>$S$27</t>
  </si>
  <si>
    <t>$S$28</t>
  </si>
  <si>
    <t>$S$29</t>
  </si>
  <si>
    <t>$S$30</t>
  </si>
  <si>
    <t>$S$31</t>
  </si>
  <si>
    <t>$S$32</t>
  </si>
  <si>
    <t>$S$33</t>
  </si>
  <si>
    <t>$S$34</t>
  </si>
  <si>
    <t>$S$35</t>
  </si>
  <si>
    <t>$S$36</t>
  </si>
  <si>
    <t>$S$37</t>
  </si>
  <si>
    <t>$S$38</t>
  </si>
  <si>
    <t>$S$39</t>
  </si>
  <si>
    <t>$S$40</t>
  </si>
  <si>
    <t>$P$11</t>
  </si>
  <si>
    <t>$P$12</t>
  </si>
  <si>
    <t>$P$13</t>
  </si>
  <si>
    <t>$P$14</t>
  </si>
  <si>
    <t>$P$15</t>
  </si>
  <si>
    <t>$P$16</t>
  </si>
  <si>
    <t>$P$17</t>
  </si>
  <si>
    <t>$P$18</t>
  </si>
  <si>
    <t>$P$19</t>
  </si>
  <si>
    <t>$P$20</t>
  </si>
  <si>
    <t>$P$21</t>
  </si>
  <si>
    <t>$P$22</t>
  </si>
  <si>
    <t>$P$23</t>
  </si>
  <si>
    <t>$P$24</t>
  </si>
  <si>
    <t>$P$25</t>
  </si>
  <si>
    <t>$P$26</t>
  </si>
  <si>
    <t>$P$27</t>
  </si>
  <si>
    <t>$P$28</t>
  </si>
  <si>
    <t>$P$29</t>
  </si>
  <si>
    <t>$P$30</t>
  </si>
  <si>
    <t>$P$31</t>
  </si>
  <si>
    <t>$P$32</t>
  </si>
  <si>
    <t>$P$33</t>
  </si>
  <si>
    <t>$P$34</t>
  </si>
  <si>
    <t>$P$35</t>
  </si>
  <si>
    <t>$P$36</t>
  </si>
  <si>
    <t>$P$37</t>
  </si>
  <si>
    <t>$P$38</t>
  </si>
  <si>
    <t>$P$39</t>
  </si>
  <si>
    <t>$P$40</t>
  </si>
  <si>
    <t>$M$11</t>
  </si>
  <si>
    <t>$M$12</t>
  </si>
  <si>
    <t>$M$13</t>
  </si>
  <si>
    <t>$M$14</t>
  </si>
  <si>
    <t>$M$15</t>
  </si>
  <si>
    <t>$M$16</t>
  </si>
  <si>
    <t>$M$17</t>
  </si>
  <si>
    <t>$M$18</t>
  </si>
  <si>
    <t>$M$19</t>
  </si>
  <si>
    <t>$M$20</t>
  </si>
  <si>
    <t>$M$21</t>
  </si>
  <si>
    <t>$M$22</t>
  </si>
  <si>
    <t>$M$23</t>
  </si>
  <si>
    <t>$M$24</t>
  </si>
  <si>
    <t>$M$25</t>
  </si>
  <si>
    <t>$M$26</t>
  </si>
  <si>
    <t>$M$27</t>
  </si>
  <si>
    <t>$M$28</t>
  </si>
  <si>
    <t>$M$29</t>
  </si>
  <si>
    <t>$M$30</t>
  </si>
  <si>
    <t>$M$31</t>
  </si>
  <si>
    <t>$M$32</t>
  </si>
  <si>
    <t>$M$33</t>
  </si>
  <si>
    <t>$M$34</t>
  </si>
  <si>
    <t>$M$35</t>
  </si>
  <si>
    <t>$M$36</t>
  </si>
  <si>
    <t>$M$37</t>
  </si>
  <si>
    <t>$M$38</t>
  </si>
  <si>
    <t>$M$39</t>
  </si>
  <si>
    <t>$M$40</t>
  </si>
  <si>
    <t>$G$11</t>
  </si>
  <si>
    <t>$G$12</t>
  </si>
  <si>
    <t>$G$13</t>
  </si>
  <si>
    <t>$G$14</t>
  </si>
  <si>
    <t>$G$15</t>
  </si>
  <si>
    <t>$G$16</t>
  </si>
  <si>
    <t>$G$17</t>
  </si>
  <si>
    <t>$G$18</t>
  </si>
  <si>
    <t>$G$19</t>
  </si>
  <si>
    <t>$G$20</t>
  </si>
  <si>
    <t>$G$21</t>
  </si>
  <si>
    <t>$G$22</t>
  </si>
  <si>
    <t>$G$23</t>
  </si>
  <si>
    <t>$G$24</t>
  </si>
  <si>
    <t>$G$25</t>
  </si>
  <si>
    <t>$G$26</t>
  </si>
  <si>
    <t>$G$27</t>
  </si>
  <si>
    <t>$G$28</t>
  </si>
  <si>
    <t>$G$29</t>
  </si>
  <si>
    <t>$G$30</t>
  </si>
  <si>
    <t>$G$31</t>
  </si>
  <si>
    <t>$G$32</t>
  </si>
  <si>
    <t>$G$33</t>
  </si>
  <si>
    <t>$G$34</t>
  </si>
  <si>
    <t>$G$35</t>
  </si>
  <si>
    <t>$G$36</t>
  </si>
  <si>
    <t>$G$37</t>
  </si>
  <si>
    <t>$G$38</t>
  </si>
  <si>
    <t>$G$39</t>
  </si>
  <si>
    <t>$G$40</t>
  </si>
  <si>
    <t>$J$11</t>
  </si>
  <si>
    <t>$J$12</t>
  </si>
  <si>
    <t>$J$13</t>
  </si>
  <si>
    <t>$J$14</t>
  </si>
  <si>
    <t>$J$15</t>
  </si>
  <si>
    <t>$J$16</t>
  </si>
  <si>
    <t>$J$17</t>
  </si>
  <si>
    <t>$J$18</t>
  </si>
  <si>
    <t>$J$19</t>
  </si>
  <si>
    <t>$J$20</t>
  </si>
  <si>
    <t>$J$21</t>
  </si>
  <si>
    <t>$J$22</t>
  </si>
  <si>
    <t>$J$23</t>
  </si>
  <si>
    <t>$J$24</t>
  </si>
  <si>
    <t>$J$25</t>
  </si>
  <si>
    <t>$J$26</t>
  </si>
  <si>
    <t>$J$27</t>
  </si>
  <si>
    <t>$J$28</t>
  </si>
  <si>
    <t>$J$29</t>
  </si>
  <si>
    <t>$J$30</t>
  </si>
  <si>
    <t>$J$31</t>
  </si>
  <si>
    <t>$J$32</t>
  </si>
  <si>
    <t>$J$33</t>
  </si>
  <si>
    <t>$J$34</t>
  </si>
  <si>
    <t>$J$35</t>
  </si>
  <si>
    <t>$J$36</t>
  </si>
  <si>
    <t>$J$37</t>
  </si>
  <si>
    <t>$J$38</t>
  </si>
  <si>
    <t>$J$39</t>
  </si>
  <si>
    <t>$J$40</t>
  </si>
  <si>
    <t>Cell Value</t>
  </si>
  <si>
    <t>Formula</t>
  </si>
  <si>
    <t>Status</t>
  </si>
  <si>
    <t>Slack</t>
  </si>
  <si>
    <t>$G$42</t>
  </si>
  <si>
    <t>$G$42&gt;=1</t>
  </si>
  <si>
    <t>Not Binding</t>
  </si>
  <si>
    <t>$J$42</t>
  </si>
  <si>
    <t>&gt;=1 Customer to be Served</t>
  </si>
  <si>
    <t>$J$42&gt;=1</t>
  </si>
  <si>
    <t>$M$42</t>
  </si>
  <si>
    <t>$M$42&gt;=1</t>
  </si>
  <si>
    <t>$P$42</t>
  </si>
  <si>
    <t>$P$42&gt;=1</t>
  </si>
  <si>
    <t>$S$42</t>
  </si>
  <si>
    <t>$S$42&gt;=1</t>
  </si>
  <si>
    <t>$T$11</t>
  </si>
  <si>
    <t>$T$11&gt;=$V$11</t>
  </si>
  <si>
    <t>Binding</t>
  </si>
  <si>
    <t>$T$12</t>
  </si>
  <si>
    <t>$T$12&gt;=$V$12</t>
  </si>
  <si>
    <t>$T$13</t>
  </si>
  <si>
    <t>$T$13&gt;=$V$13</t>
  </si>
  <si>
    <t>$T$14</t>
  </si>
  <si>
    <t>$T$14&gt;=$V$14</t>
  </si>
  <si>
    <t>$T$15</t>
  </si>
  <si>
    <t>$T$15&gt;=$V$15</t>
  </si>
  <si>
    <t>$T$16</t>
  </si>
  <si>
    <t>$T$16&gt;=$V$16</t>
  </si>
  <si>
    <t>$T$17</t>
  </si>
  <si>
    <t>$T$17&gt;=$V$17</t>
  </si>
  <si>
    <t>$T$18</t>
  </si>
  <si>
    <t>$T$18&gt;=$V$18</t>
  </si>
  <si>
    <t>$T$19</t>
  </si>
  <si>
    <t>$T$19&gt;=$V$19</t>
  </si>
  <si>
    <t>$T$20</t>
  </si>
  <si>
    <t>$T$20&gt;=$V$20</t>
  </si>
  <si>
    <t>$T$21</t>
  </si>
  <si>
    <t>$T$21&gt;=$V$21</t>
  </si>
  <si>
    <t>$T$22</t>
  </si>
  <si>
    <t>$T$22&gt;=$V$22</t>
  </si>
  <si>
    <t>$T$23</t>
  </si>
  <si>
    <t>$T$23&gt;=$V$23</t>
  </si>
  <si>
    <t>$T$24</t>
  </si>
  <si>
    <t>$T$24&gt;=$V$24</t>
  </si>
  <si>
    <t>$T$25</t>
  </si>
  <si>
    <t>$T$25&gt;=$V$25</t>
  </si>
  <si>
    <t>$T$26</t>
  </si>
  <si>
    <t>$T$26&gt;=$V$26</t>
  </si>
  <si>
    <t>$T$27</t>
  </si>
  <si>
    <t>$T$27&gt;=$V$27</t>
  </si>
  <si>
    <t>$T$28</t>
  </si>
  <si>
    <t>$T$28&gt;=$V$28</t>
  </si>
  <si>
    <t>$T$29</t>
  </si>
  <si>
    <t>$T$29&gt;=$V$29</t>
  </si>
  <si>
    <t>$T$30</t>
  </si>
  <si>
    <t>$T$30&gt;=$V$30</t>
  </si>
  <si>
    <t>$T$31</t>
  </si>
  <si>
    <t>$T$31&gt;=$V$31</t>
  </si>
  <si>
    <t>$T$32</t>
  </si>
  <si>
    <t>$T$32&gt;=$V$32</t>
  </si>
  <si>
    <t>$T$33</t>
  </si>
  <si>
    <t>$T$33&gt;=$V$33</t>
  </si>
  <si>
    <t>$T$34</t>
  </si>
  <si>
    <t>$T$34&gt;=$V$34</t>
  </si>
  <si>
    <t>$T$35</t>
  </si>
  <si>
    <t>$T$35&gt;=$V$35</t>
  </si>
  <si>
    <t>$T$36</t>
  </si>
  <si>
    <t>$T$36&gt;=$V$36</t>
  </si>
  <si>
    <t>$T$37</t>
  </si>
  <si>
    <t>$T$37&gt;=$V$37</t>
  </si>
  <si>
    <t>$T$38</t>
  </si>
  <si>
    <t>$T$38&gt;=$V$38</t>
  </si>
  <si>
    <t>$T$39</t>
  </si>
  <si>
    <t>$T$39&gt;=$V$39</t>
  </si>
  <si>
    <t>$T$40</t>
  </si>
  <si>
    <t>$T$40&gt;=$V$40</t>
  </si>
  <si>
    <t>$G$11:$G$40=Binary</t>
  </si>
  <si>
    <t>$J$11:$J$40=Binary</t>
  </si>
  <si>
    <t>$M$11:$M$40=Binary</t>
  </si>
  <si>
    <t>$P$11:$P$40=Binary</t>
  </si>
  <si>
    <t>$S$11:$S$40=Binary</t>
  </si>
  <si>
    <t>Drone-1</t>
  </si>
  <si>
    <t>Drone-2</t>
  </si>
  <si>
    <t>Worksheet: [Applied project_Last mile delivery by drones.xlsx]scenario-2</t>
  </si>
  <si>
    <t>Report Created: 08-12-2019 10:51:15</t>
  </si>
  <si>
    <t>Result: Solver found an integer solution within tolerance.  All Constraints are satisfied.</t>
  </si>
  <si>
    <t>Solution Time: 228 Seconds.</t>
  </si>
  <si>
    <t>Iterations: 6 Subproblems: 164</t>
  </si>
  <si>
    <t>$B$29</t>
  </si>
  <si>
    <t>Total time x</t>
  </si>
  <si>
    <t>$F$4</t>
  </si>
  <si>
    <t>distance X</t>
  </si>
  <si>
    <t>$G$4</t>
  </si>
  <si>
    <t>distance Y</t>
  </si>
  <si>
    <t>$J$4</t>
  </si>
  <si>
    <t>$K$4</t>
  </si>
  <si>
    <t>$N$4</t>
  </si>
  <si>
    <t>$O$4</t>
  </si>
  <si>
    <t>$R$4</t>
  </si>
  <si>
    <t>$S$4</t>
  </si>
  <si>
    <t>$V$4</t>
  </si>
  <si>
    <t>$W$4</t>
  </si>
  <si>
    <t>customer 1 Drone 1</t>
  </si>
  <si>
    <t>customer 2 Drone 1</t>
  </si>
  <si>
    <t>truck distance</t>
  </si>
  <si>
    <t>customer 3 Drone 1</t>
  </si>
  <si>
    <t>customer 4 Drone 1</t>
  </si>
  <si>
    <t>customer 5 Drone 1</t>
  </si>
  <si>
    <t>customer 6 Drone 1</t>
  </si>
  <si>
    <t>customer 7 Drone 1</t>
  </si>
  <si>
    <t>customer 8 Drone 1</t>
  </si>
  <si>
    <t>customer 9 Drone 1</t>
  </si>
  <si>
    <t>customer 10 Drone 1</t>
  </si>
  <si>
    <t>$H$12</t>
  </si>
  <si>
    <t>customer 1 Drone 2</t>
  </si>
  <si>
    <t>$H$13</t>
  </si>
  <si>
    <t>customer 2 Drone 2</t>
  </si>
  <si>
    <t>$H$14</t>
  </si>
  <si>
    <t>customer 3 Drone 2</t>
  </si>
  <si>
    <t>$H$15</t>
  </si>
  <si>
    <t>customer 4 Drone 2</t>
  </si>
  <si>
    <t>$H$16</t>
  </si>
  <si>
    <t>customer 5 Drone 2</t>
  </si>
  <si>
    <t>$H$17</t>
  </si>
  <si>
    <t>customer 6 Drone 2</t>
  </si>
  <si>
    <t>$H$18</t>
  </si>
  <si>
    <t>customer 7 Drone 2</t>
  </si>
  <si>
    <t>$H$19</t>
  </si>
  <si>
    <t>customer 8 Drone 2</t>
  </si>
  <si>
    <t>$H$20</t>
  </si>
  <si>
    <t>customer 9 Drone 2</t>
  </si>
  <si>
    <t>$H$21</t>
  </si>
  <si>
    <t>customer 10 Drone 2</t>
  </si>
  <si>
    <t>$K$12</t>
  </si>
  <si>
    <t>$K$13</t>
  </si>
  <si>
    <t>$K$14</t>
  </si>
  <si>
    <t>$K$15</t>
  </si>
  <si>
    <t>$K$16</t>
  </si>
  <si>
    <t>$K$17</t>
  </si>
  <si>
    <t>drone distance</t>
  </si>
  <si>
    <t>$K$18</t>
  </si>
  <si>
    <t>$K$19</t>
  </si>
  <si>
    <t>$K$20</t>
  </si>
  <si>
    <t>total</t>
  </si>
  <si>
    <t>$K$21</t>
  </si>
  <si>
    <t>$L$12</t>
  </si>
  <si>
    <t>$L$13</t>
  </si>
  <si>
    <t>$L$14</t>
  </si>
  <si>
    <t>$L$15</t>
  </si>
  <si>
    <t>$L$16</t>
  </si>
  <si>
    <t>$L$17</t>
  </si>
  <si>
    <t>$L$18</t>
  </si>
  <si>
    <t>$L$19</t>
  </si>
  <si>
    <t>$L$20</t>
  </si>
  <si>
    <t>$L$21</t>
  </si>
  <si>
    <t>$O$12</t>
  </si>
  <si>
    <t>$O$13</t>
  </si>
  <si>
    <t>$O$14</t>
  </si>
  <si>
    <t>$O$15</t>
  </si>
  <si>
    <t>$O$16</t>
  </si>
  <si>
    <t>$O$17</t>
  </si>
  <si>
    <t>$O$18</t>
  </si>
  <si>
    <t>$O$19</t>
  </si>
  <si>
    <t>$O$20</t>
  </si>
  <si>
    <t>$O$21</t>
  </si>
  <si>
    <t>Worksheet: [Applied project_Last mile delivery by drones.xlsx]scenario-3</t>
  </si>
  <si>
    <t>Report Created: 08-12-2019 10:53:55</t>
  </si>
  <si>
    <t>Solution Time: 0.547 Seconds.</t>
  </si>
  <si>
    <t>Max Subproblems Unlimited, Max Integer Sols Unlimited, Integer Tolerance 1%</t>
  </si>
  <si>
    <t>$B$32</t>
  </si>
  <si>
    <t>total x</t>
  </si>
  <si>
    <t>$W$12</t>
  </si>
  <si>
    <t>$W$13</t>
  </si>
  <si>
    <t>$W$14</t>
  </si>
  <si>
    <t>$W$15</t>
  </si>
  <si>
    <t>$W$16</t>
  </si>
  <si>
    <t>$W$17</t>
  </si>
  <si>
    <t>$W$18</t>
  </si>
  <si>
    <t>$W$19</t>
  </si>
  <si>
    <t>$W$20</t>
  </si>
  <si>
    <t>$W$21</t>
  </si>
  <si>
    <t>$X$12</t>
  </si>
  <si>
    <t>$X$13</t>
  </si>
  <si>
    <t>$X$14</t>
  </si>
  <si>
    <t>$X$15</t>
  </si>
  <si>
    <t>$X$16</t>
  </si>
  <si>
    <t>$X$17</t>
  </si>
  <si>
    <t>$X$18</t>
  </si>
  <si>
    <t>$X$19</t>
  </si>
  <si>
    <t>$X$20</t>
  </si>
  <si>
    <t>$X$21</t>
  </si>
  <si>
    <t>$Y$12</t>
  </si>
  <si>
    <t>customer 1 truck time</t>
  </si>
  <si>
    <t>$Y$12=$AA$21</t>
  </si>
  <si>
    <t>$Y$13</t>
  </si>
  <si>
    <t>customer 2 truck time</t>
  </si>
  <si>
    <t>$Y$13=$AA$21</t>
  </si>
  <si>
    <t>$Y$14</t>
  </si>
  <si>
    <t>customer 3 truck time</t>
  </si>
  <si>
    <t>$Y$14=$AA$21</t>
  </si>
  <si>
    <t>$Y$15</t>
  </si>
  <si>
    <t>customer 4 truck time</t>
  </si>
  <si>
    <t>$Y$15=$AA$21</t>
  </si>
  <si>
    <t>$Y$16</t>
  </si>
  <si>
    <t>customer 5 truck time</t>
  </si>
  <si>
    <t>$Y$16=$AA$21</t>
  </si>
  <si>
    <t>$Y$17</t>
  </si>
  <si>
    <t>customer 6 truck time</t>
  </si>
  <si>
    <t>$Y$17=$AA$21</t>
  </si>
  <si>
    <t>$Y$18</t>
  </si>
  <si>
    <t>customer 7 truck time</t>
  </si>
  <si>
    <t>$Y$18=$AA$21</t>
  </si>
  <si>
    <t>$Y$19</t>
  </si>
  <si>
    <t>customer 8 truck time</t>
  </si>
  <si>
    <t>$Y$19=$AA$21</t>
  </si>
  <si>
    <t>$Y$20</t>
  </si>
  <si>
    <t>customer 9 truck time</t>
  </si>
  <si>
    <t>$Y$20=$AA$21</t>
  </si>
  <si>
    <t>$Y$21</t>
  </si>
  <si>
    <t>customer 10 truck time</t>
  </si>
  <si>
    <t>$Y$21=$AA$21</t>
  </si>
  <si>
    <t>$G$12:$G$21=Binary</t>
  </si>
  <si>
    <t>$H$12:$H$21=Binary</t>
  </si>
  <si>
    <t>$K$12:$K$21=Binary</t>
  </si>
  <si>
    <t>$L$12:$L$21=Binary</t>
  </si>
  <si>
    <t>$O$12:$O$21=Binary</t>
  </si>
  <si>
    <t>$P$12:$P$21=Binary</t>
  </si>
  <si>
    <t>$S$12:$S$21=Binary</t>
  </si>
  <si>
    <t>$T$12:$T$21=Binary</t>
  </si>
  <si>
    <t>$W$12:$W$21=Binary</t>
  </si>
  <si>
    <t>$X$12:$X$21=Binary</t>
  </si>
  <si>
    <t>$Y$12=$AA$12</t>
  </si>
  <si>
    <t>$Y$13=$AA$13</t>
  </si>
  <si>
    <t>$Y$14=$AA$14</t>
  </si>
  <si>
    <t>$Y$15=$AA$15</t>
  </si>
  <si>
    <t>$Y$16=$AA$16</t>
  </si>
  <si>
    <t>$Y$17=$AA$17</t>
  </si>
  <si>
    <t>$Y$18=$AA$18</t>
  </si>
  <si>
    <t>$Y$19=$AA$19</t>
  </si>
  <si>
    <t>$Y$20=$AA$20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</si>
</sst>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00000"/>
  </numFmts>
  <fonts count="12">
    <font>
      <sz val="11.0"/>
      <color theme="1"/>
      <name val="Arial"/>
    </font>
    <font>
      <i/>
      <sz val="10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b/>
      <sz val="11.0"/>
      <color rgb="FFFF0000"/>
      <name val="Calibri"/>
    </font>
    <font/>
    <font>
      <sz val="11.0"/>
      <color theme="1"/>
      <name val="Calibri"/>
    </font>
    <font>
      <b/>
      <i/>
      <sz val="10.0"/>
      <color theme="1"/>
      <name val="Calibri"/>
    </font>
    <font>
      <b/>
      <sz val="11.0"/>
      <color theme="1"/>
      <name val="Calibri"/>
    </font>
    <font>
      <color theme="1"/>
      <name val="Calibri"/>
    </font>
    <font>
      <b/>
      <i/>
      <sz val="11.0"/>
      <color theme="1"/>
      <name val="Calibri"/>
    </font>
    <font>
      <b/>
      <sz val="11.0"/>
      <color rgb="FF000080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  <fill>
      <patternFill patternType="solid">
        <fgColor rgb="FFBDD6EE"/>
        <bgColor rgb="FFBDD6EE"/>
      </patternFill>
    </fill>
    <fill>
      <patternFill patternType="solid">
        <fgColor rgb="FFFFD965"/>
        <bgColor rgb="FFFFD965"/>
      </patternFill>
    </fill>
    <fill>
      <patternFill patternType="solid">
        <fgColor rgb="FFC5E0B3"/>
        <bgColor rgb="FFC5E0B3"/>
      </patternFill>
    </fill>
    <fill>
      <patternFill patternType="solid">
        <fgColor rgb="FFE7E6E6"/>
        <bgColor rgb="FFE7E6E6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9CC2E5"/>
        <bgColor rgb="FF9CC2E5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D0CECE"/>
        <bgColor rgb="FFD0CECE"/>
      </patternFill>
    </fill>
  </fills>
  <borders count="2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double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top style="medium">
        <color rgb="FF808080"/>
      </top>
      <bottom style="medium">
        <color rgb="FF808080"/>
      </bottom>
    </border>
    <border>
      <top style="thin">
        <color rgb="FF808080"/>
      </top>
      <bottom style="medium">
        <color rgb="FF808080"/>
      </bottom>
    </border>
    <border>
      <top style="thin">
        <color rgb="FF808080"/>
      </top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1" xfId="0" applyFont="1" applyNumberFormat="1"/>
    <xf borderId="1" fillId="0" fontId="2" numFmtId="1" xfId="0" applyBorder="1" applyFont="1" applyNumberFormat="1"/>
    <xf borderId="0" fillId="0" fontId="1" numFmtId="2" xfId="0" applyAlignment="1" applyFont="1" applyNumberFormat="1">
      <alignment horizontal="center" vertical="center"/>
    </xf>
    <xf borderId="0" fillId="0" fontId="3" numFmtId="0" xfId="0" applyFont="1"/>
    <xf borderId="2" fillId="0" fontId="4" numFmtId="0" xfId="0" applyAlignment="1" applyBorder="1" applyFont="1">
      <alignment horizontal="center"/>
    </xf>
    <xf borderId="2" fillId="0" fontId="5" numFmtId="0" xfId="0" applyBorder="1" applyFont="1"/>
    <xf borderId="2" fillId="0" fontId="6" numFmtId="0" xfId="0" applyBorder="1" applyFont="1"/>
    <xf borderId="3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4" fillId="0" fontId="8" numFmtId="0" xfId="0" applyBorder="1" applyFont="1"/>
    <xf borderId="1" fillId="2" fontId="6" numFmtId="0" xfId="0" applyBorder="1" applyFill="1" applyFont="1"/>
    <xf borderId="3" fillId="0" fontId="6" numFmtId="0" xfId="0" applyBorder="1" applyFont="1"/>
    <xf borderId="5" fillId="3" fontId="6" numFmtId="0" xfId="0" applyBorder="1" applyFill="1" applyFont="1"/>
    <xf borderId="5" fillId="4" fontId="6" numFmtId="0" xfId="0" applyBorder="1" applyFill="1" applyFont="1"/>
    <xf borderId="0" fillId="0" fontId="9" numFmtId="0" xfId="0" applyFont="1"/>
    <xf borderId="4" fillId="0" fontId="6" numFmtId="0" xfId="0" applyBorder="1" applyFont="1"/>
    <xf borderId="5" fillId="5" fontId="6" numFmtId="0" xfId="0" applyBorder="1" applyFill="1" applyFont="1"/>
    <xf borderId="6" fillId="5" fontId="6" numFmtId="0" xfId="0" applyBorder="1" applyFont="1"/>
    <xf borderId="7" fillId="0" fontId="6" numFmtId="0" xfId="0" applyBorder="1" applyFont="1"/>
    <xf borderId="8" fillId="0" fontId="6" numFmtId="0" xfId="0" applyBorder="1" applyFont="1"/>
    <xf borderId="9" fillId="5" fontId="6" numFmtId="0" xfId="0" applyBorder="1" applyFont="1"/>
    <xf borderId="10" fillId="5" fontId="6" numFmtId="0" xfId="0" applyBorder="1" applyFont="1"/>
    <xf borderId="5" fillId="6" fontId="6" numFmtId="0" xfId="0" applyBorder="1" applyFill="1" applyFont="1"/>
    <xf borderId="5" fillId="7" fontId="6" numFmtId="0" xfId="0" applyBorder="1" applyFill="1" applyFont="1"/>
    <xf borderId="5" fillId="8" fontId="6" numFmtId="0" xfId="0" applyBorder="1" applyFill="1" applyFont="1"/>
    <xf borderId="5" fillId="9" fontId="6" numFmtId="0" xfId="0" applyBorder="1" applyFill="1" applyFont="1"/>
    <xf borderId="5" fillId="10" fontId="6" numFmtId="0" xfId="0" applyBorder="1" applyFill="1" applyFont="1"/>
    <xf borderId="1" fillId="0" fontId="7" numFmtId="0" xfId="0" applyAlignment="1" applyBorder="1" applyFont="1">
      <alignment horizontal="center" vertical="center"/>
    </xf>
    <xf borderId="3" fillId="0" fontId="10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0" fillId="0" fontId="10" numFmtId="0" xfId="0" applyAlignment="1" applyFont="1">
      <alignment horizontal="center"/>
    </xf>
    <xf borderId="1" fillId="0" fontId="1" numFmtId="0" xfId="0" applyAlignment="1" applyBorder="1" applyFont="1">
      <alignment horizontal="center" vertical="center"/>
    </xf>
    <xf borderId="1" fillId="6" fontId="1" numFmtId="2" xfId="0" applyAlignment="1" applyBorder="1" applyFont="1" applyNumberFormat="1">
      <alignment horizontal="center" vertical="center"/>
    </xf>
    <xf borderId="5" fillId="2" fontId="6" numFmtId="0" xfId="0" applyBorder="1" applyFont="1"/>
    <xf borderId="1" fillId="0" fontId="10" numFmtId="0" xfId="0" applyBorder="1" applyFont="1"/>
    <xf borderId="1" fillId="0" fontId="6" numFmtId="0" xfId="0" applyBorder="1" applyFont="1"/>
    <xf borderId="0" fillId="0" fontId="6" numFmtId="0" xfId="0" applyFont="1"/>
    <xf borderId="11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shrinkToFit="0" wrapText="1"/>
    </xf>
    <xf borderId="12" fillId="0" fontId="7" numFmtId="0" xfId="0" applyAlignment="1" applyBorder="1" applyFont="1">
      <alignment horizontal="center" vertical="center"/>
    </xf>
    <xf borderId="13" fillId="0" fontId="8" numFmtId="0" xfId="0" applyAlignment="1" applyBorder="1" applyFont="1">
      <alignment shrinkToFit="0" wrapText="1"/>
    </xf>
    <xf borderId="3" fillId="0" fontId="1" numFmtId="0" xfId="0" applyAlignment="1" applyBorder="1" applyFont="1">
      <alignment horizontal="center" vertical="center"/>
    </xf>
    <xf borderId="5" fillId="11" fontId="6" numFmtId="0" xfId="0" applyBorder="1" applyFill="1" applyFont="1"/>
    <xf borderId="6" fillId="7" fontId="6" numFmtId="0" xfId="0" applyBorder="1" applyFont="1"/>
    <xf borderId="5" fillId="12" fontId="6" numFmtId="0" xfId="0" applyBorder="1" applyFill="1" applyFont="1"/>
    <xf borderId="14" fillId="0" fontId="1" numFmtId="0" xfId="0" applyAlignment="1" applyBorder="1" applyFont="1">
      <alignment horizontal="center" vertical="center"/>
    </xf>
    <xf borderId="9" fillId="2" fontId="6" numFmtId="0" xfId="0" applyBorder="1" applyFont="1"/>
    <xf borderId="0" fillId="0" fontId="6" numFmtId="2" xfId="0" applyFont="1" applyNumberFormat="1"/>
    <xf borderId="5" fillId="13" fontId="6" numFmtId="0" xfId="0" applyBorder="1" applyFill="1" applyFont="1"/>
    <xf borderId="15" fillId="0" fontId="6" numFmtId="0" xfId="0" applyBorder="1" applyFont="1"/>
    <xf borderId="1" fillId="5" fontId="6" numFmtId="0" xfId="0" applyBorder="1" applyFont="1"/>
    <xf borderId="5" fillId="14" fontId="6" numFmtId="0" xfId="0" applyBorder="1" applyFill="1" applyFont="1"/>
    <xf borderId="7" fillId="0" fontId="8" numFmtId="0" xfId="0" applyAlignment="1" applyBorder="1" applyFont="1">
      <alignment shrinkToFit="0" wrapText="1"/>
    </xf>
    <xf borderId="9" fillId="4" fontId="8" numFmtId="0" xfId="0" applyBorder="1" applyFont="1"/>
    <xf borderId="8" fillId="0" fontId="8" numFmtId="0" xfId="0" applyBorder="1" applyFont="1"/>
    <xf borderId="8" fillId="0" fontId="8" numFmtId="0" xfId="0" applyAlignment="1" applyBorder="1" applyFont="1">
      <alignment shrinkToFit="0" wrapText="1"/>
    </xf>
    <xf borderId="16" fillId="0" fontId="6" numFmtId="0" xfId="0" applyBorder="1" applyFont="1"/>
    <xf borderId="11" fillId="0" fontId="6" numFmtId="0" xfId="0" applyAlignment="1" applyBorder="1" applyFont="1">
      <alignment shrinkToFit="0" wrapText="1"/>
    </xf>
    <xf borderId="17" fillId="10" fontId="6" numFmtId="0" xfId="0" applyBorder="1" applyFont="1"/>
    <xf borderId="3" fillId="0" fontId="6" numFmtId="0" xfId="0" applyAlignment="1" applyBorder="1" applyFont="1">
      <alignment shrinkToFit="0" wrapText="1"/>
    </xf>
    <xf borderId="6" fillId="10" fontId="6" numFmtId="0" xfId="0" applyBorder="1" applyFont="1"/>
    <xf borderId="7" fillId="0" fontId="6" numFmtId="0" xfId="0" applyAlignment="1" applyBorder="1" applyFont="1">
      <alignment shrinkToFit="0" wrapText="1"/>
    </xf>
    <xf borderId="10" fillId="10" fontId="6" numFmtId="0" xfId="0" applyBorder="1" applyFont="1"/>
    <xf borderId="0" fillId="0" fontId="8" numFmtId="0" xfId="0" applyFont="1"/>
    <xf borderId="18" fillId="0" fontId="11" numFmtId="0" xfId="0" applyAlignment="1" applyBorder="1" applyFont="1">
      <alignment horizontal="center"/>
    </xf>
    <xf borderId="19" fillId="0" fontId="6" numFmtId="0" xfId="0" applyBorder="1" applyFont="1"/>
    <xf borderId="20" fillId="0" fontId="6" numFmtId="0" xfId="0" applyBorder="1" applyFont="1"/>
    <xf borderId="0" fillId="0" fontId="6" numFmtId="0" xfId="0" applyAlignment="1" applyFont="1">
      <alignment horizontal="right"/>
    </xf>
    <xf borderId="1" fillId="15" fontId="6" numFmtId="0" xfId="0" applyBorder="1" applyFill="1" applyFont="1"/>
    <xf borderId="1" fillId="8" fontId="6" numFmtId="0" xfId="0" applyBorder="1" applyFont="1"/>
    <xf borderId="0" fillId="0" fontId="6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Customer locations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'scenario-1'!$C$10</c:f>
            </c:strRef>
          </c:tx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38761D"/>
              </a:solidFill>
              <a:ln cmpd="sng">
                <a:solidFill>
                  <a:srgbClr val="38761D"/>
                </a:solidFill>
              </a:ln>
            </c:spPr>
          </c:marker>
          <c:xVal>
            <c:numRef>
              <c:f>'scenario-1'!$B$11:$B$40</c:f>
            </c:numRef>
          </c:xVal>
          <c:yVal>
            <c:numRef>
              <c:f>'scenario-1'!$C$11:$C$40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5528422"/>
        <c:axId val="1579100892"/>
      </c:scatterChart>
      <c:valAx>
        <c:axId val="140552842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1579100892"/>
      </c:valAx>
      <c:valAx>
        <c:axId val="157910089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1405528422"/>
      </c:valAx>
    </c:plotArea>
    <c:plotVisOnly val="1"/>
  </c:chart>
  <c:spPr>
    <a:solidFill>
      <a:schemeClr val="lt1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Customer Location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38761D"/>
              </a:solidFill>
              <a:ln cmpd="sng">
                <a:solidFill>
                  <a:srgbClr val="38761D"/>
                </a:solidFill>
              </a:ln>
            </c:spPr>
          </c:marker>
          <c:xVal>
            <c:numRef>
              <c:f>'scenario-2'!$B$12:$B$21</c:f>
            </c:numRef>
          </c:xVal>
          <c:yVal>
            <c:numRef>
              <c:f>'scenario-2'!$C$12:$C$21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864341"/>
        <c:axId val="2039210549"/>
      </c:scatterChart>
      <c:valAx>
        <c:axId val="176486434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2039210549"/>
      </c:valAx>
      <c:valAx>
        <c:axId val="2039210549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1764864341"/>
      </c:valAx>
    </c:plotArea>
    <c:plotVisOnly val="1"/>
  </c:chart>
  <c:spPr>
    <a:solidFill>
      <a:schemeClr val="lt1"/>
    </a:solidFill>
  </c:spPr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Customer Location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ymbol val="circle"/>
            <c:size val="10"/>
            <c:spPr>
              <a:solidFill>
                <a:srgbClr val="38761D"/>
              </a:solidFill>
              <a:ln cmpd="sng">
                <a:solidFill>
                  <a:srgbClr val="38761D"/>
                </a:solidFill>
              </a:ln>
            </c:spPr>
          </c:marker>
          <c:xVal>
            <c:numRef>
              <c:f>'scenario-3'!$B$12:$B$21</c:f>
            </c:numRef>
          </c:xVal>
          <c:yVal>
            <c:numRef>
              <c:f>'scenario-3'!$C$12:$C$21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871445"/>
        <c:axId val="243270190"/>
      </c:scatterChart>
      <c:valAx>
        <c:axId val="495871445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243270190"/>
      </c:valAx>
      <c:valAx>
        <c:axId val="243270190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495871445"/>
      </c:valAx>
    </c:plotArea>
    <c:plotVisOnly val="1"/>
  </c:chart>
  <c:spPr>
    <a:solidFill>
      <a:schemeClr val="lt1"/>
    </a:solidFill>
  </c:spPr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962025</xdr:colOff>
      <xdr:row>12</xdr:row>
      <xdr:rowOff>152400</xdr:rowOff>
    </xdr:from>
    <xdr:ext cx="4400550" cy="2714625"/>
    <xdr:graphicFrame>
      <xdr:nvGraphicFramePr>
        <xdr:cNvPr id="762427653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752475</xdr:colOff>
      <xdr:row>24</xdr:row>
      <xdr:rowOff>152400</xdr:rowOff>
    </xdr:from>
    <xdr:ext cx="4581525" cy="2590800"/>
    <xdr:graphicFrame>
      <xdr:nvGraphicFramePr>
        <xdr:cNvPr id="1530977446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171450</xdr:colOff>
      <xdr:row>34</xdr:row>
      <xdr:rowOff>19050</xdr:rowOff>
    </xdr:from>
    <xdr:ext cx="4791075" cy="2628900"/>
    <xdr:graphicFrame>
      <xdr:nvGraphicFramePr>
        <xdr:cNvPr id="201811943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3" width="5.38"/>
    <col customWidth="1" min="4" max="4" width="2.63"/>
    <col customWidth="1" min="5" max="5" width="4.38"/>
    <col customWidth="1" min="6" max="9" width="3.5"/>
    <col customWidth="1" min="10" max="10" width="2.63"/>
    <col customWidth="1" min="11" max="11" width="3.5"/>
    <col customWidth="1" min="12" max="14" width="2.63"/>
    <col customWidth="1" min="15" max="20" width="3.5"/>
    <col customWidth="1" min="21" max="26" width="2.63"/>
    <col customWidth="1" min="27" max="29" width="3.5"/>
    <col customWidth="1" min="30" max="30" width="2.63"/>
    <col customWidth="1" min="31" max="31" width="3.5"/>
    <col customWidth="1" min="32" max="32" width="2.63"/>
    <col customWidth="1" min="33" max="36" width="3.5"/>
    <col customWidth="1" min="37" max="37" width="2.63"/>
    <col customWidth="1" min="38" max="38" width="3.5"/>
    <col customWidth="1" min="39" max="40" width="2.63"/>
    <col customWidth="1" min="41" max="43" width="3.5"/>
    <col customWidth="1" min="44" max="44" width="2.63"/>
    <col customWidth="1" min="45" max="46" width="3.5"/>
    <col customWidth="1" min="47" max="47" width="2.63"/>
    <col customWidth="1" min="48" max="49" width="3.5"/>
    <col customWidth="1" min="50" max="53" width="2.63"/>
    <col customWidth="1" min="54" max="56" width="3.5"/>
  </cols>
  <sheetData>
    <row r="1" ht="14.25" customHeight="1">
      <c r="A1" s="1" t="s">
        <v>0</v>
      </c>
      <c r="B1" s="1" t="s">
        <v>1</v>
      </c>
      <c r="C1" s="1" t="s">
        <v>2</v>
      </c>
      <c r="D1" s="2"/>
      <c r="E1" s="2">
        <v>0.0</v>
      </c>
      <c r="F1" s="3">
        <v>1.0</v>
      </c>
      <c r="G1" s="3">
        <v>2.0</v>
      </c>
      <c r="H1" s="3">
        <v>3.0</v>
      </c>
      <c r="I1" s="3">
        <v>4.0</v>
      </c>
      <c r="J1" s="3">
        <v>5.0</v>
      </c>
      <c r="K1" s="3">
        <v>6.0</v>
      </c>
      <c r="L1" s="3">
        <v>7.0</v>
      </c>
      <c r="M1" s="3">
        <v>8.0</v>
      </c>
      <c r="N1" s="3">
        <v>9.0</v>
      </c>
      <c r="O1" s="3">
        <v>10.0</v>
      </c>
      <c r="P1" s="3">
        <v>11.0</v>
      </c>
      <c r="Q1" s="3">
        <v>12.0</v>
      </c>
      <c r="R1" s="3">
        <v>13.0</v>
      </c>
      <c r="S1" s="3">
        <v>14.0</v>
      </c>
      <c r="T1" s="3">
        <v>15.0</v>
      </c>
      <c r="U1" s="3">
        <v>16.0</v>
      </c>
      <c r="V1" s="3">
        <v>17.0</v>
      </c>
      <c r="W1" s="3">
        <v>18.0</v>
      </c>
      <c r="X1" s="3">
        <v>19.0</v>
      </c>
      <c r="Y1" s="3">
        <v>20.0</v>
      </c>
      <c r="Z1" s="3">
        <v>21.0</v>
      </c>
      <c r="AA1" s="3">
        <v>22.0</v>
      </c>
      <c r="AB1" s="3">
        <v>23.0</v>
      </c>
      <c r="AC1" s="3">
        <v>24.0</v>
      </c>
      <c r="AD1" s="3">
        <v>25.0</v>
      </c>
      <c r="AE1" s="3">
        <v>26.0</v>
      </c>
      <c r="AF1" s="3">
        <v>27.0</v>
      </c>
      <c r="AG1" s="3">
        <v>28.0</v>
      </c>
      <c r="AH1" s="3">
        <v>29.0</v>
      </c>
      <c r="AI1" s="3">
        <v>30.0</v>
      </c>
      <c r="AJ1" s="3">
        <v>31.0</v>
      </c>
      <c r="AK1" s="3">
        <v>32.0</v>
      </c>
      <c r="AL1" s="3">
        <v>33.0</v>
      </c>
      <c r="AM1" s="3">
        <v>34.0</v>
      </c>
      <c r="AN1" s="3">
        <v>35.0</v>
      </c>
      <c r="AO1" s="3">
        <v>36.0</v>
      </c>
      <c r="AP1" s="3">
        <v>37.0</v>
      </c>
      <c r="AQ1" s="3">
        <v>38.0</v>
      </c>
      <c r="AR1" s="3">
        <v>39.0</v>
      </c>
      <c r="AS1" s="3">
        <v>40.0</v>
      </c>
      <c r="AT1" s="3">
        <v>41.0</v>
      </c>
      <c r="AU1" s="3">
        <v>42.0</v>
      </c>
      <c r="AV1" s="3">
        <v>43.0</v>
      </c>
      <c r="AW1" s="3">
        <v>44.0</v>
      </c>
      <c r="AX1" s="3">
        <v>45.0</v>
      </c>
      <c r="AY1" s="3">
        <v>46.0</v>
      </c>
      <c r="AZ1" s="3">
        <v>47.0</v>
      </c>
      <c r="BA1" s="3">
        <v>48.0</v>
      </c>
      <c r="BB1" s="3">
        <v>49.0</v>
      </c>
      <c r="BC1" s="3">
        <v>50.0</v>
      </c>
      <c r="BD1" s="3">
        <v>51.0</v>
      </c>
    </row>
    <row r="2" ht="14.25" customHeight="1">
      <c r="A2" s="1">
        <v>0.0</v>
      </c>
      <c r="B2" s="1">
        <v>0.0</v>
      </c>
      <c r="C2" s="1">
        <v>0.0</v>
      </c>
      <c r="D2" s="2">
        <v>0.0</v>
      </c>
      <c r="E2" s="4">
        <f t="shared" ref="E2:BD2" si="1">SQRT((VLOOKUP($D2,$A$2:$B$53,2)-VLOOKUP(E$1,$A$2:$B$53,2))^2+(VLOOKUP($D2,$A$2:$C$53,3)-VLOOKUP(E$1,$A$2:$C$53,3))^2)</f>
        <v>0</v>
      </c>
      <c r="F2" s="4">
        <f t="shared" si="1"/>
        <v>83.64908243</v>
      </c>
      <c r="G2" s="4">
        <f t="shared" si="1"/>
        <v>99.12938529</v>
      </c>
      <c r="H2" s="4">
        <f t="shared" si="1"/>
        <v>125.2515488</v>
      </c>
      <c r="I2" s="4">
        <f t="shared" si="1"/>
        <v>100.6876132</v>
      </c>
      <c r="J2" s="4">
        <f t="shared" si="1"/>
        <v>48.68476192</v>
      </c>
      <c r="K2" s="4">
        <f t="shared" si="1"/>
        <v>44.77079911</v>
      </c>
      <c r="L2" s="4">
        <f t="shared" si="1"/>
        <v>82.08475158</v>
      </c>
      <c r="M2" s="4">
        <f t="shared" si="1"/>
        <v>72.82459269</v>
      </c>
      <c r="N2" s="4">
        <f t="shared" si="1"/>
        <v>35.93772495</v>
      </c>
      <c r="O2" s="4">
        <f t="shared" si="1"/>
        <v>117.5971497</v>
      </c>
      <c r="P2" s="4">
        <f t="shared" si="1"/>
        <v>111.2299786</v>
      </c>
      <c r="Q2" s="4">
        <f t="shared" si="1"/>
        <v>96.76575751</v>
      </c>
      <c r="R2" s="4">
        <f t="shared" si="1"/>
        <v>27.57642726</v>
      </c>
      <c r="S2" s="4">
        <f t="shared" si="1"/>
        <v>12.29080496</v>
      </c>
      <c r="T2" s="4">
        <f t="shared" si="1"/>
        <v>10.20624729</v>
      </c>
      <c r="U2" s="4">
        <f t="shared" si="1"/>
        <v>39.38185002</v>
      </c>
      <c r="V2" s="4">
        <f t="shared" si="1"/>
        <v>69.85194613</v>
      </c>
      <c r="W2" s="4">
        <f t="shared" si="1"/>
        <v>97.13106034</v>
      </c>
      <c r="X2" s="4">
        <f t="shared" si="1"/>
        <v>104.9150909</v>
      </c>
      <c r="Y2" s="4">
        <f t="shared" si="1"/>
        <v>50.74383774</v>
      </c>
      <c r="Z2" s="4">
        <f t="shared" si="1"/>
        <v>51.93672066</v>
      </c>
      <c r="AA2" s="4">
        <f t="shared" si="1"/>
        <v>98.6296707</v>
      </c>
      <c r="AB2" s="4">
        <f t="shared" si="1"/>
        <v>67.96306104</v>
      </c>
      <c r="AC2" s="4">
        <f t="shared" si="1"/>
        <v>16.53489097</v>
      </c>
      <c r="AD2" s="4">
        <f t="shared" si="1"/>
        <v>48.38052703</v>
      </c>
      <c r="AE2" s="4">
        <f t="shared" si="1"/>
        <v>17.91966078</v>
      </c>
      <c r="AF2" s="4">
        <f t="shared" si="1"/>
        <v>61.40878492</v>
      </c>
      <c r="AG2" s="4">
        <f t="shared" si="1"/>
        <v>42.86662237</v>
      </c>
      <c r="AH2" s="4">
        <f t="shared" si="1"/>
        <v>78.81465864</v>
      </c>
      <c r="AI2" s="4">
        <f t="shared" si="1"/>
        <v>64.03579922</v>
      </c>
      <c r="AJ2" s="4">
        <f t="shared" si="1"/>
        <v>97.637767</v>
      </c>
      <c r="AK2" s="4">
        <f t="shared" si="1"/>
        <v>95.63524528</v>
      </c>
      <c r="AL2" s="4">
        <f t="shared" si="1"/>
        <v>85.23504897</v>
      </c>
      <c r="AM2" s="4">
        <f t="shared" si="1"/>
        <v>95.74213087</v>
      </c>
      <c r="AN2" s="4">
        <f t="shared" si="1"/>
        <v>99.1137952</v>
      </c>
      <c r="AO2" s="4">
        <f t="shared" si="1"/>
        <v>76.5172813</v>
      </c>
      <c r="AP2" s="4">
        <f t="shared" si="1"/>
        <v>123.3280475</v>
      </c>
      <c r="AQ2" s="4">
        <f t="shared" si="1"/>
        <v>88.06185145</v>
      </c>
      <c r="AR2" s="4">
        <f t="shared" si="1"/>
        <v>38.86539622</v>
      </c>
      <c r="AS2" s="4">
        <f t="shared" si="1"/>
        <v>114.6426749</v>
      </c>
      <c r="AT2" s="4">
        <f t="shared" si="1"/>
        <v>19.68979387</v>
      </c>
      <c r="AU2" s="4">
        <f t="shared" si="1"/>
        <v>72.96174372</v>
      </c>
      <c r="AV2" s="4">
        <f t="shared" si="1"/>
        <v>39.60407909</v>
      </c>
      <c r="AW2" s="4">
        <f t="shared" si="1"/>
        <v>114.860336</v>
      </c>
      <c r="AX2" s="4">
        <f t="shared" si="1"/>
        <v>97.73070426</v>
      </c>
      <c r="AY2" s="4">
        <f t="shared" si="1"/>
        <v>65.21019881</v>
      </c>
      <c r="AZ2" s="4">
        <f t="shared" si="1"/>
        <v>72.6064663</v>
      </c>
      <c r="BA2" s="4">
        <f t="shared" si="1"/>
        <v>58.40023669</v>
      </c>
      <c r="BB2" s="4">
        <f t="shared" si="1"/>
        <v>62.43166297</v>
      </c>
      <c r="BC2" s="4">
        <f t="shared" si="1"/>
        <v>130.3442198</v>
      </c>
      <c r="BD2" s="4">
        <f t="shared" si="1"/>
        <v>0</v>
      </c>
    </row>
    <row r="3" ht="14.25" customHeight="1">
      <c r="A3" s="1">
        <v>1.0</v>
      </c>
      <c r="B3" s="5">
        <v>28.3278067</v>
      </c>
      <c r="C3" s="5">
        <v>78.7064442</v>
      </c>
      <c r="D3" s="6">
        <v>1.0</v>
      </c>
      <c r="E3" s="4">
        <f t="shared" ref="E3:BD3" si="2">SQRT((VLOOKUP($D3,$A$2:$B$53,2)-VLOOKUP(E$1,$A$2:$B$53,2))^2+(VLOOKUP($D3,$A$2:$C$53,3)-VLOOKUP(E$1,$A$2:$C$53,3))^2)</f>
        <v>83.64908243</v>
      </c>
      <c r="F3" s="4">
        <f t="shared" si="2"/>
        <v>0</v>
      </c>
      <c r="G3" s="4">
        <f t="shared" si="2"/>
        <v>102.900807</v>
      </c>
      <c r="H3" s="4">
        <f t="shared" si="2"/>
        <v>62.13347336</v>
      </c>
      <c r="I3" s="4">
        <f t="shared" si="2"/>
        <v>86.75951547</v>
      </c>
      <c r="J3" s="4">
        <f t="shared" si="2"/>
        <v>34.98136994</v>
      </c>
      <c r="K3" s="4">
        <f t="shared" si="2"/>
        <v>40.52886842</v>
      </c>
      <c r="L3" s="4">
        <f t="shared" si="2"/>
        <v>20.18073867</v>
      </c>
      <c r="M3" s="4">
        <f t="shared" si="2"/>
        <v>20.68533834</v>
      </c>
      <c r="N3" s="4">
        <f t="shared" si="2"/>
        <v>54.41889405</v>
      </c>
      <c r="O3" s="4">
        <f t="shared" si="2"/>
        <v>59.30060636</v>
      </c>
      <c r="P3" s="4">
        <f t="shared" si="2"/>
        <v>66.42115705</v>
      </c>
      <c r="Q3" s="4">
        <f t="shared" si="2"/>
        <v>103.480575</v>
      </c>
      <c r="R3" s="4">
        <f t="shared" si="2"/>
        <v>60.56176316</v>
      </c>
      <c r="S3" s="4">
        <f t="shared" si="2"/>
        <v>71.86975988</v>
      </c>
      <c r="T3" s="4">
        <f t="shared" si="2"/>
        <v>78.9786724</v>
      </c>
      <c r="U3" s="4">
        <f t="shared" si="2"/>
        <v>52.47096219</v>
      </c>
      <c r="V3" s="4">
        <f t="shared" si="2"/>
        <v>71.88814392</v>
      </c>
      <c r="W3" s="4">
        <f t="shared" si="2"/>
        <v>44.85207013</v>
      </c>
      <c r="X3" s="4">
        <f t="shared" si="2"/>
        <v>48.51456315</v>
      </c>
      <c r="Y3" s="4">
        <f t="shared" si="2"/>
        <v>36.82887308</v>
      </c>
      <c r="Z3" s="4">
        <f t="shared" si="2"/>
        <v>62.69157492</v>
      </c>
      <c r="AA3" s="4">
        <f t="shared" si="2"/>
        <v>23.73570226</v>
      </c>
      <c r="AB3" s="4">
        <f t="shared" si="2"/>
        <v>84.42370669</v>
      </c>
      <c r="AC3" s="4">
        <f t="shared" si="2"/>
        <v>68.2071916</v>
      </c>
      <c r="AD3" s="4">
        <f t="shared" si="2"/>
        <v>35.28324133</v>
      </c>
      <c r="AE3" s="4">
        <f t="shared" si="2"/>
        <v>79.05511504</v>
      </c>
      <c r="AF3" s="4">
        <f t="shared" si="2"/>
        <v>50.17019341</v>
      </c>
      <c r="AG3" s="4">
        <f t="shared" si="2"/>
        <v>76.97640325</v>
      </c>
      <c r="AH3" s="4">
        <f t="shared" si="2"/>
        <v>18.615958</v>
      </c>
      <c r="AI3" s="4">
        <f t="shared" si="2"/>
        <v>27.06122091</v>
      </c>
      <c r="AJ3" s="4">
        <f t="shared" si="2"/>
        <v>14.05514871</v>
      </c>
      <c r="AK3" s="4">
        <f t="shared" si="2"/>
        <v>16.92441278</v>
      </c>
      <c r="AL3" s="4">
        <f t="shared" si="2"/>
        <v>2.674928648</v>
      </c>
      <c r="AM3" s="4">
        <f t="shared" si="2"/>
        <v>48.15335143</v>
      </c>
      <c r="AN3" s="4">
        <f t="shared" si="2"/>
        <v>75.72070768</v>
      </c>
      <c r="AO3" s="4">
        <f t="shared" si="2"/>
        <v>13.2679298</v>
      </c>
      <c r="AP3" s="4">
        <f t="shared" si="2"/>
        <v>63.5224046</v>
      </c>
      <c r="AQ3" s="4">
        <f t="shared" si="2"/>
        <v>83.84521278</v>
      </c>
      <c r="AR3" s="4">
        <f t="shared" si="2"/>
        <v>63.80651572</v>
      </c>
      <c r="AS3" s="4">
        <f t="shared" si="2"/>
        <v>47.63583006</v>
      </c>
      <c r="AT3" s="4">
        <f t="shared" si="2"/>
        <v>74.89705725</v>
      </c>
      <c r="AU3" s="4">
        <f t="shared" si="2"/>
        <v>50.16711237</v>
      </c>
      <c r="AV3" s="4">
        <f t="shared" si="2"/>
        <v>74.90044057</v>
      </c>
      <c r="AW3" s="4">
        <f t="shared" si="2"/>
        <v>66.9450794</v>
      </c>
      <c r="AX3" s="4">
        <f t="shared" si="2"/>
        <v>22.58794045</v>
      </c>
      <c r="AY3" s="4">
        <f t="shared" si="2"/>
        <v>41.88458249</v>
      </c>
      <c r="AZ3" s="4">
        <f t="shared" si="2"/>
        <v>59.12256057</v>
      </c>
      <c r="BA3" s="4">
        <f t="shared" si="2"/>
        <v>26.9675039</v>
      </c>
      <c r="BB3" s="4">
        <f t="shared" si="2"/>
        <v>23.96689084</v>
      </c>
      <c r="BC3" s="4">
        <f t="shared" si="2"/>
        <v>62.3119204</v>
      </c>
      <c r="BD3" s="4">
        <f t="shared" si="2"/>
        <v>83.64908243</v>
      </c>
    </row>
    <row r="4" ht="14.25" customHeight="1">
      <c r="A4" s="1">
        <v>2.0</v>
      </c>
      <c r="B4" s="5">
        <v>99.0502262</v>
      </c>
      <c r="C4" s="5">
        <v>3.9607724</v>
      </c>
      <c r="D4" s="6">
        <v>2.0</v>
      </c>
      <c r="E4" s="4">
        <f t="shared" ref="E4:BD4" si="3">SQRT((VLOOKUP($D4,$A$2:$B$53,2)-VLOOKUP(E$1,$A$2:$B$53,2))^2+(VLOOKUP($D4,$A$2:$C$53,3)-VLOOKUP(E$1,$A$2:$C$53,3))^2)</f>
        <v>99.12938529</v>
      </c>
      <c r="F4" s="4">
        <f t="shared" si="3"/>
        <v>102.900807</v>
      </c>
      <c r="G4" s="4">
        <f t="shared" si="3"/>
        <v>0</v>
      </c>
      <c r="H4" s="4">
        <f t="shared" si="3"/>
        <v>83.78388825</v>
      </c>
      <c r="I4" s="4">
        <f t="shared" si="3"/>
        <v>22.14060757</v>
      </c>
      <c r="J4" s="4">
        <f t="shared" si="3"/>
        <v>93.38866248</v>
      </c>
      <c r="K4" s="4">
        <f t="shared" si="3"/>
        <v>100.4200357</v>
      </c>
      <c r="L4" s="4">
        <f t="shared" si="3"/>
        <v>83.61696838</v>
      </c>
      <c r="M4" s="4">
        <f t="shared" si="3"/>
        <v>82.69173016</v>
      </c>
      <c r="N4" s="4">
        <f t="shared" si="3"/>
        <v>75.39218173</v>
      </c>
      <c r="O4" s="4">
        <f t="shared" si="3"/>
        <v>75.33513284</v>
      </c>
      <c r="P4" s="4">
        <f t="shared" si="3"/>
        <v>58.11969695</v>
      </c>
      <c r="Q4" s="4">
        <f t="shared" si="3"/>
        <v>3.677594997</v>
      </c>
      <c r="R4" s="4">
        <f t="shared" si="3"/>
        <v>80.12912001</v>
      </c>
      <c r="S4" s="4">
        <f t="shared" si="3"/>
        <v>98.44553476</v>
      </c>
      <c r="T4" s="4">
        <f t="shared" si="3"/>
        <v>89.04229342</v>
      </c>
      <c r="U4" s="4">
        <f t="shared" si="3"/>
        <v>73.16516112</v>
      </c>
      <c r="V4" s="4">
        <f t="shared" si="3"/>
        <v>34.77597697</v>
      </c>
      <c r="W4" s="4">
        <f t="shared" si="3"/>
        <v>67.8941393</v>
      </c>
      <c r="X4" s="4">
        <f t="shared" si="3"/>
        <v>71.66188215</v>
      </c>
      <c r="Y4" s="4">
        <f t="shared" si="3"/>
        <v>79.95837184</v>
      </c>
      <c r="Z4" s="4">
        <f t="shared" si="3"/>
        <v>53.06920098</v>
      </c>
      <c r="AA4" s="4">
        <f t="shared" si="3"/>
        <v>126.520409</v>
      </c>
      <c r="AB4" s="4">
        <f t="shared" si="3"/>
        <v>31.211223</v>
      </c>
      <c r="AC4" s="4">
        <f t="shared" si="3"/>
        <v>89.18206395</v>
      </c>
      <c r="AD4" s="4">
        <f t="shared" si="3"/>
        <v>93.29353837</v>
      </c>
      <c r="AE4" s="4">
        <f t="shared" si="3"/>
        <v>81.21454592</v>
      </c>
      <c r="AF4" s="4">
        <f t="shared" si="3"/>
        <v>56.56811817</v>
      </c>
      <c r="AG4" s="4">
        <f t="shared" si="3"/>
        <v>56.30208551</v>
      </c>
      <c r="AH4" s="4">
        <f t="shared" si="3"/>
        <v>116.1619549</v>
      </c>
      <c r="AI4" s="4">
        <f t="shared" si="3"/>
        <v>110.8213981</v>
      </c>
      <c r="AJ4" s="4">
        <f t="shared" si="3"/>
        <v>108.6815666</v>
      </c>
      <c r="AK4" s="4">
        <f t="shared" si="3"/>
        <v>97.80493425</v>
      </c>
      <c r="AL4" s="4">
        <f t="shared" si="3"/>
        <v>101.6899277</v>
      </c>
      <c r="AM4" s="4">
        <f t="shared" si="3"/>
        <v>63.08452944</v>
      </c>
      <c r="AN4" s="4">
        <f t="shared" si="3"/>
        <v>34.21600507</v>
      </c>
      <c r="AO4" s="4">
        <f t="shared" si="3"/>
        <v>109.5203407</v>
      </c>
      <c r="AP4" s="4">
        <f t="shared" si="3"/>
        <v>78.80042943</v>
      </c>
      <c r="AQ4" s="4">
        <f t="shared" si="3"/>
        <v>19.05918865</v>
      </c>
      <c r="AR4" s="4">
        <f t="shared" si="3"/>
        <v>64.34765771</v>
      </c>
      <c r="AS4" s="4">
        <f t="shared" si="3"/>
        <v>85.79608732</v>
      </c>
      <c r="AT4" s="4">
        <f t="shared" si="3"/>
        <v>79.85203012</v>
      </c>
      <c r="AU4" s="4">
        <f t="shared" si="3"/>
        <v>52.88267153</v>
      </c>
      <c r="AV4" s="4">
        <f t="shared" si="3"/>
        <v>59.72005705</v>
      </c>
      <c r="AW4" s="4">
        <f t="shared" si="3"/>
        <v>62.18383415</v>
      </c>
      <c r="AX4" s="4">
        <f t="shared" si="3"/>
        <v>93.49706544</v>
      </c>
      <c r="AY4" s="4">
        <f t="shared" si="3"/>
        <v>62.84300558</v>
      </c>
      <c r="AZ4" s="4">
        <f t="shared" si="3"/>
        <v>44.31868459</v>
      </c>
      <c r="BA4" s="4">
        <f t="shared" si="3"/>
        <v>86.44775963</v>
      </c>
      <c r="BB4" s="4">
        <f t="shared" si="3"/>
        <v>104.3540204</v>
      </c>
      <c r="BC4" s="4">
        <f t="shared" si="3"/>
        <v>92.64699144</v>
      </c>
      <c r="BD4" s="4">
        <f t="shared" si="3"/>
        <v>99.12938529</v>
      </c>
    </row>
    <row r="5" ht="14.25" customHeight="1">
      <c r="A5" s="1">
        <v>3.0</v>
      </c>
      <c r="B5" s="5">
        <v>89.8724161</v>
      </c>
      <c r="C5" s="5">
        <v>87.2404682</v>
      </c>
      <c r="D5" s="6">
        <v>3.0</v>
      </c>
      <c r="E5" s="4">
        <f t="shared" ref="E5:BD5" si="4">SQRT((VLOOKUP($D5,$A$2:$B$53,2)-VLOOKUP(E$1,$A$2:$B$53,2))^2+(VLOOKUP($D5,$A$2:$C$53,3)-VLOOKUP(E$1,$A$2:$C$53,3))^2)</f>
        <v>125.2515488</v>
      </c>
      <c r="F5" s="4">
        <f t="shared" si="4"/>
        <v>62.13347336</v>
      </c>
      <c r="G5" s="4">
        <f t="shared" si="4"/>
        <v>83.78388825</v>
      </c>
      <c r="H5" s="4">
        <f t="shared" si="4"/>
        <v>0</v>
      </c>
      <c r="I5" s="4">
        <f t="shared" si="4"/>
        <v>61.6559682</v>
      </c>
      <c r="J5" s="4">
        <f t="shared" si="4"/>
        <v>84.82521111</v>
      </c>
      <c r="K5" s="4">
        <f t="shared" si="4"/>
        <v>93.33247839</v>
      </c>
      <c r="L5" s="4">
        <f t="shared" si="4"/>
        <v>48.17654416</v>
      </c>
      <c r="M5" s="4">
        <f t="shared" si="4"/>
        <v>56.76748774</v>
      </c>
      <c r="N5" s="4">
        <f t="shared" si="4"/>
        <v>89.33252623</v>
      </c>
      <c r="O5" s="4">
        <f t="shared" si="4"/>
        <v>9.09683755</v>
      </c>
      <c r="P5" s="4">
        <f t="shared" si="4"/>
        <v>25.66478874</v>
      </c>
      <c r="Q5" s="4">
        <f t="shared" si="4"/>
        <v>86.43171492</v>
      </c>
      <c r="R5" s="4">
        <f t="shared" si="4"/>
        <v>97.68732568</v>
      </c>
      <c r="S5" s="4">
        <f t="shared" si="4"/>
        <v>116.3159319</v>
      </c>
      <c r="T5" s="4">
        <f t="shared" si="4"/>
        <v>116.8824984</v>
      </c>
      <c r="U5" s="4">
        <f t="shared" si="4"/>
        <v>85.91822946</v>
      </c>
      <c r="V5" s="4">
        <f t="shared" si="4"/>
        <v>72.45428141</v>
      </c>
      <c r="W5" s="4">
        <f t="shared" si="4"/>
        <v>28.24871446</v>
      </c>
      <c r="X5" s="4">
        <f t="shared" si="4"/>
        <v>20.40902475</v>
      </c>
      <c r="Y5" s="4">
        <f t="shared" si="4"/>
        <v>76.19242051</v>
      </c>
      <c r="Z5" s="4">
        <f t="shared" si="4"/>
        <v>79.71967772</v>
      </c>
      <c r="AA5" s="4">
        <f t="shared" si="4"/>
        <v>76.57936651</v>
      </c>
      <c r="AB5" s="4">
        <f t="shared" si="4"/>
        <v>86.01096586</v>
      </c>
      <c r="AC5" s="4">
        <f t="shared" si="4"/>
        <v>108.8682623</v>
      </c>
      <c r="AD5" s="4">
        <f t="shared" si="4"/>
        <v>85.01500485</v>
      </c>
      <c r="AE5" s="4">
        <f t="shared" si="4"/>
        <v>112.8245141</v>
      </c>
      <c r="AF5" s="4">
        <f t="shared" si="4"/>
        <v>65.83368687</v>
      </c>
      <c r="AG5" s="4">
        <f t="shared" si="4"/>
        <v>96.44004196</v>
      </c>
      <c r="AH5" s="4">
        <f t="shared" si="4"/>
        <v>80.66077421</v>
      </c>
      <c r="AI5" s="4">
        <f t="shared" si="4"/>
        <v>87.32597286</v>
      </c>
      <c r="AJ5" s="4">
        <f t="shared" si="4"/>
        <v>55.57608919</v>
      </c>
      <c r="AK5" s="4">
        <f t="shared" si="4"/>
        <v>45.84189437</v>
      </c>
      <c r="AL5" s="4">
        <f t="shared" si="4"/>
        <v>59.48533372</v>
      </c>
      <c r="AM5" s="4">
        <f t="shared" si="4"/>
        <v>30.54786258</v>
      </c>
      <c r="AN5" s="4">
        <f t="shared" si="4"/>
        <v>49.88009782</v>
      </c>
      <c r="AO5" s="4">
        <f t="shared" si="4"/>
        <v>75.27416246</v>
      </c>
      <c r="AP5" s="4">
        <f t="shared" si="4"/>
        <v>5.16871382</v>
      </c>
      <c r="AQ5" s="4">
        <f t="shared" si="4"/>
        <v>69.30546049</v>
      </c>
      <c r="AR5" s="4">
        <f t="shared" si="4"/>
        <v>90.02399321</v>
      </c>
      <c r="AS5" s="4">
        <f t="shared" si="4"/>
        <v>14.55997933</v>
      </c>
      <c r="AT5" s="4">
        <f t="shared" si="4"/>
        <v>108.9154842</v>
      </c>
      <c r="AU5" s="4">
        <f t="shared" si="4"/>
        <v>55.14342139</v>
      </c>
      <c r="AV5" s="4">
        <f t="shared" si="4"/>
        <v>96.85273977</v>
      </c>
      <c r="AW5" s="4">
        <f t="shared" si="4"/>
        <v>21.70250583</v>
      </c>
      <c r="AX5" s="4">
        <f t="shared" si="4"/>
        <v>39.68325791</v>
      </c>
      <c r="AY5" s="4">
        <f t="shared" si="4"/>
        <v>60.28637793</v>
      </c>
      <c r="AZ5" s="4">
        <f t="shared" si="4"/>
        <v>60.27098232</v>
      </c>
      <c r="BA5" s="4">
        <f t="shared" si="4"/>
        <v>72.16489729</v>
      </c>
      <c r="BB5" s="4">
        <f t="shared" si="4"/>
        <v>82.21579883</v>
      </c>
      <c r="BC5" s="4">
        <f t="shared" si="4"/>
        <v>8.888467802</v>
      </c>
      <c r="BD5" s="4">
        <f t="shared" si="4"/>
        <v>125.2515488</v>
      </c>
    </row>
    <row r="6" ht="14.25" customHeight="1">
      <c r="A6" s="1">
        <v>4.0</v>
      </c>
      <c r="B6" s="5">
        <v>97.2649562</v>
      </c>
      <c r="C6" s="5">
        <v>26.0292865</v>
      </c>
      <c r="D6" s="6">
        <v>4.0</v>
      </c>
      <c r="E6" s="4">
        <f t="shared" ref="E6:BD6" si="5">SQRT((VLOOKUP($D6,$A$2:$B$53,2)-VLOOKUP(E$1,$A$2:$B$53,2))^2+(VLOOKUP($D6,$A$2:$C$53,3)-VLOOKUP(E$1,$A$2:$C$53,3))^2)</f>
        <v>100.6876132</v>
      </c>
      <c r="F6" s="4">
        <f t="shared" si="5"/>
        <v>86.75951547</v>
      </c>
      <c r="G6" s="4">
        <f t="shared" si="5"/>
        <v>22.14060757</v>
      </c>
      <c r="H6" s="4">
        <f t="shared" si="5"/>
        <v>61.6559682</v>
      </c>
      <c r="I6" s="4">
        <f t="shared" si="5"/>
        <v>0</v>
      </c>
      <c r="J6" s="4">
        <f t="shared" si="5"/>
        <v>83.99329959</v>
      </c>
      <c r="K6" s="4">
        <f t="shared" si="5"/>
        <v>92.02891723</v>
      </c>
      <c r="L6" s="4">
        <f t="shared" si="5"/>
        <v>66.73260975</v>
      </c>
      <c r="M6" s="4">
        <f t="shared" si="5"/>
        <v>67.72776415</v>
      </c>
      <c r="N6" s="4">
        <f t="shared" si="5"/>
        <v>70.82666896</v>
      </c>
      <c r="O6" s="4">
        <f t="shared" si="5"/>
        <v>53.27455462</v>
      </c>
      <c r="P6" s="4">
        <f t="shared" si="5"/>
        <v>35.99688433</v>
      </c>
      <c r="Q6" s="4">
        <f t="shared" si="5"/>
        <v>24.95080797</v>
      </c>
      <c r="R6" s="4">
        <f t="shared" si="5"/>
        <v>77.33003522</v>
      </c>
      <c r="S6" s="4">
        <f t="shared" si="5"/>
        <v>97.29055083</v>
      </c>
      <c r="T6" s="4">
        <f t="shared" si="5"/>
        <v>90.51467961</v>
      </c>
      <c r="U6" s="4">
        <f t="shared" si="5"/>
        <v>67.90384285</v>
      </c>
      <c r="V6" s="4">
        <f t="shared" si="5"/>
        <v>30.83796822</v>
      </c>
      <c r="W6" s="4">
        <f t="shared" si="5"/>
        <v>47.59679209</v>
      </c>
      <c r="X6" s="4">
        <f t="shared" si="5"/>
        <v>50.44124704</v>
      </c>
      <c r="Y6" s="4">
        <f t="shared" si="5"/>
        <v>70.41731637</v>
      </c>
      <c r="Z6" s="4">
        <f t="shared" si="5"/>
        <v>49.49626378</v>
      </c>
      <c r="AA6" s="4">
        <f t="shared" si="5"/>
        <v>109.8163545</v>
      </c>
      <c r="AB6" s="4">
        <f t="shared" si="5"/>
        <v>36.69858594</v>
      </c>
      <c r="AC6" s="4">
        <f t="shared" si="5"/>
        <v>87.92846715</v>
      </c>
      <c r="AD6" s="4">
        <f t="shared" si="5"/>
        <v>83.9668098</v>
      </c>
      <c r="AE6" s="4">
        <f t="shared" si="5"/>
        <v>83.40342855</v>
      </c>
      <c r="AF6" s="4">
        <f t="shared" si="5"/>
        <v>46.824188</v>
      </c>
      <c r="AG6" s="4">
        <f t="shared" si="5"/>
        <v>59.13864316</v>
      </c>
      <c r="AH6" s="4">
        <f t="shared" si="5"/>
        <v>101.9193908</v>
      </c>
      <c r="AI6" s="4">
        <f t="shared" si="5"/>
        <v>98.98686726</v>
      </c>
      <c r="AJ6" s="4">
        <f t="shared" si="5"/>
        <v>90.6297332</v>
      </c>
      <c r="AK6" s="4">
        <f t="shared" si="5"/>
        <v>79.30278313</v>
      </c>
      <c r="AL6" s="4">
        <f t="shared" si="5"/>
        <v>85.18481862</v>
      </c>
      <c r="AM6" s="4">
        <f t="shared" si="5"/>
        <v>42.84464912</v>
      </c>
      <c r="AN6" s="4">
        <f t="shared" si="5"/>
        <v>12.61855569</v>
      </c>
      <c r="AO6" s="4">
        <f t="shared" si="5"/>
        <v>95.16118841</v>
      </c>
      <c r="AP6" s="4">
        <f t="shared" si="5"/>
        <v>56.66209935</v>
      </c>
      <c r="AQ6" s="4">
        <f t="shared" si="5"/>
        <v>13.65552474</v>
      </c>
      <c r="AR6" s="4">
        <f t="shared" si="5"/>
        <v>62.47341338</v>
      </c>
      <c r="AS6" s="4">
        <f t="shared" si="5"/>
        <v>64.24363411</v>
      </c>
      <c r="AT6" s="4">
        <f t="shared" si="5"/>
        <v>81.01529699</v>
      </c>
      <c r="AU6" s="4">
        <f t="shared" si="5"/>
        <v>39.25394629</v>
      </c>
      <c r="AV6" s="4">
        <f t="shared" si="5"/>
        <v>61.76097518</v>
      </c>
      <c r="AW6" s="4">
        <f t="shared" si="5"/>
        <v>40.04322692</v>
      </c>
      <c r="AX6" s="4">
        <f t="shared" si="5"/>
        <v>74.40126799</v>
      </c>
      <c r="AY6" s="4">
        <f t="shared" si="5"/>
        <v>50.59677043</v>
      </c>
      <c r="AZ6" s="4">
        <f t="shared" si="5"/>
        <v>32.86844424</v>
      </c>
      <c r="BA6" s="4">
        <f t="shared" si="5"/>
        <v>74.80697513</v>
      </c>
      <c r="BB6" s="4">
        <f t="shared" si="5"/>
        <v>92.40168477</v>
      </c>
      <c r="BC6" s="4">
        <f t="shared" si="5"/>
        <v>70.5259258</v>
      </c>
      <c r="BD6" s="4">
        <f t="shared" si="5"/>
        <v>100.6876132</v>
      </c>
    </row>
    <row r="7" ht="14.25" customHeight="1">
      <c r="A7" s="1">
        <v>5.0</v>
      </c>
      <c r="B7" s="5">
        <v>15.7008539</v>
      </c>
      <c r="C7" s="5">
        <v>46.0835028</v>
      </c>
      <c r="D7" s="6">
        <v>5.0</v>
      </c>
      <c r="E7" s="4">
        <f t="shared" ref="E7:BD7" si="6">SQRT((VLOOKUP($D7,$A$2:$B$53,2)-VLOOKUP(E$1,$A$2:$B$53,2))^2+(VLOOKUP($D7,$A$2:$C$53,3)-VLOOKUP(E$1,$A$2:$C$53,3))^2)</f>
        <v>48.68476192</v>
      </c>
      <c r="F7" s="4">
        <f t="shared" si="6"/>
        <v>34.98136994</v>
      </c>
      <c r="G7" s="4">
        <f t="shared" si="6"/>
        <v>93.38866248</v>
      </c>
      <c r="H7" s="4">
        <f t="shared" si="6"/>
        <v>84.82521111</v>
      </c>
      <c r="I7" s="4">
        <f t="shared" si="6"/>
        <v>83.99329959</v>
      </c>
      <c r="J7" s="4">
        <f t="shared" si="6"/>
        <v>0</v>
      </c>
      <c r="K7" s="4">
        <f t="shared" si="6"/>
        <v>8.850742299</v>
      </c>
      <c r="L7" s="4">
        <f t="shared" si="6"/>
        <v>37.21914476</v>
      </c>
      <c r="M7" s="4">
        <f t="shared" si="6"/>
        <v>28.13912412</v>
      </c>
      <c r="N7" s="4">
        <f t="shared" si="6"/>
        <v>24.2775891</v>
      </c>
      <c r="O7" s="4">
        <f t="shared" si="6"/>
        <v>78.863457</v>
      </c>
      <c r="P7" s="4">
        <f t="shared" si="6"/>
        <v>78.41168963</v>
      </c>
      <c r="Q7" s="4">
        <f t="shared" si="6"/>
        <v>92.7120631</v>
      </c>
      <c r="R7" s="4">
        <f t="shared" si="6"/>
        <v>27.78313621</v>
      </c>
      <c r="S7" s="4">
        <f t="shared" si="6"/>
        <v>36.9040505</v>
      </c>
      <c r="T7" s="4">
        <f t="shared" si="6"/>
        <v>44.569376</v>
      </c>
      <c r="U7" s="4">
        <f t="shared" si="6"/>
        <v>24.08634359</v>
      </c>
      <c r="V7" s="4">
        <f t="shared" si="6"/>
        <v>58.65925383</v>
      </c>
      <c r="W7" s="4">
        <f t="shared" si="6"/>
        <v>59.0587193</v>
      </c>
      <c r="X7" s="4">
        <f t="shared" si="6"/>
        <v>65.94667697</v>
      </c>
      <c r="Y7" s="4">
        <f t="shared" si="6"/>
        <v>13.61897819</v>
      </c>
      <c r="Z7" s="4">
        <f t="shared" si="6"/>
        <v>42.16568142</v>
      </c>
      <c r="AA7" s="4">
        <f t="shared" si="6"/>
        <v>51.57533563</v>
      </c>
      <c r="AB7" s="4">
        <f t="shared" si="6"/>
        <v>66.94086379</v>
      </c>
      <c r="AC7" s="4">
        <f t="shared" si="6"/>
        <v>33.59774332</v>
      </c>
      <c r="AD7" s="4">
        <f t="shared" si="6"/>
        <v>0.3089814225</v>
      </c>
      <c r="AE7" s="4">
        <f t="shared" si="6"/>
        <v>45.79722285</v>
      </c>
      <c r="AF7" s="4">
        <f t="shared" si="6"/>
        <v>37.42504026</v>
      </c>
      <c r="AG7" s="4">
        <f t="shared" si="6"/>
        <v>50.7937623</v>
      </c>
      <c r="AH7" s="4">
        <f t="shared" si="6"/>
        <v>32.68190439</v>
      </c>
      <c r="AI7" s="4">
        <f t="shared" si="6"/>
        <v>20.2953897</v>
      </c>
      <c r="AJ7" s="4">
        <f t="shared" si="6"/>
        <v>49.00337568</v>
      </c>
      <c r="AK7" s="4">
        <f t="shared" si="6"/>
        <v>48.06277964</v>
      </c>
      <c r="AL7" s="4">
        <f t="shared" si="6"/>
        <v>36.65325769</v>
      </c>
      <c r="AM7" s="4">
        <f t="shared" si="6"/>
        <v>59.66754404</v>
      </c>
      <c r="AN7" s="4">
        <f t="shared" si="6"/>
        <v>76.58115448</v>
      </c>
      <c r="AO7" s="4">
        <f t="shared" si="6"/>
        <v>28.82356056</v>
      </c>
      <c r="AP7" s="4">
        <f t="shared" si="6"/>
        <v>84.27709584</v>
      </c>
      <c r="AQ7" s="4">
        <f t="shared" si="6"/>
        <v>75.87087716</v>
      </c>
      <c r="AR7" s="4">
        <f t="shared" si="6"/>
        <v>36.69327951</v>
      </c>
      <c r="AS7" s="4">
        <f t="shared" si="6"/>
        <v>71.992485</v>
      </c>
      <c r="AT7" s="4">
        <f t="shared" si="6"/>
        <v>41.86216595</v>
      </c>
      <c r="AU7" s="4">
        <f t="shared" si="6"/>
        <v>45.39740522</v>
      </c>
      <c r="AV7" s="4">
        <f t="shared" si="6"/>
        <v>47.72649241</v>
      </c>
      <c r="AW7" s="4">
        <f t="shared" si="6"/>
        <v>80.82190029</v>
      </c>
      <c r="AX7" s="4">
        <f t="shared" si="6"/>
        <v>51.18661045</v>
      </c>
      <c r="AY7" s="4">
        <f t="shared" si="6"/>
        <v>33.91983246</v>
      </c>
      <c r="AZ7" s="4">
        <f t="shared" si="6"/>
        <v>51.18692373</v>
      </c>
      <c r="BA7" s="4">
        <f t="shared" si="6"/>
        <v>12.67297701</v>
      </c>
      <c r="BB7" s="4">
        <f t="shared" si="6"/>
        <v>15.68967343</v>
      </c>
      <c r="BC7" s="4">
        <f t="shared" si="6"/>
        <v>88.00502168</v>
      </c>
      <c r="BD7" s="4">
        <f t="shared" si="6"/>
        <v>48.68476192</v>
      </c>
    </row>
    <row r="8" ht="14.25" customHeight="1">
      <c r="A8" s="1">
        <v>6.0</v>
      </c>
      <c r="B8" s="5">
        <v>7.0501956</v>
      </c>
      <c r="C8" s="5">
        <v>44.2122064</v>
      </c>
      <c r="D8" s="6">
        <v>6.0</v>
      </c>
      <c r="E8" s="4">
        <f t="shared" ref="E8:BD8" si="7">SQRT((VLOOKUP($D8,$A$2:$B$53,2)-VLOOKUP(E$1,$A$2:$B$53,2))^2+(VLOOKUP($D8,$A$2:$C$53,3)-VLOOKUP(E$1,$A$2:$C$53,3))^2)</f>
        <v>44.77079911</v>
      </c>
      <c r="F8" s="4">
        <f t="shared" si="7"/>
        <v>40.52886842</v>
      </c>
      <c r="G8" s="4">
        <f t="shared" si="7"/>
        <v>100.4200357</v>
      </c>
      <c r="H8" s="4">
        <f t="shared" si="7"/>
        <v>93.33247839</v>
      </c>
      <c r="I8" s="4">
        <f t="shared" si="7"/>
        <v>92.02891723</v>
      </c>
      <c r="J8" s="4">
        <f t="shared" si="7"/>
        <v>8.850742299</v>
      </c>
      <c r="K8" s="4">
        <f t="shared" si="7"/>
        <v>0</v>
      </c>
      <c r="L8" s="4">
        <f t="shared" si="7"/>
        <v>45.42871163</v>
      </c>
      <c r="M8" s="4">
        <f t="shared" si="7"/>
        <v>36.56581831</v>
      </c>
      <c r="N8" s="4">
        <f t="shared" si="7"/>
        <v>27.79231034</v>
      </c>
      <c r="O8" s="4">
        <f t="shared" si="7"/>
        <v>87.53999744</v>
      </c>
      <c r="P8" s="4">
        <f t="shared" si="7"/>
        <v>87.26182587</v>
      </c>
      <c r="Q8" s="4">
        <f t="shared" si="7"/>
        <v>99.53828682</v>
      </c>
      <c r="R8" s="4">
        <f t="shared" si="7"/>
        <v>28.75745651</v>
      </c>
      <c r="S8" s="4">
        <f t="shared" si="7"/>
        <v>32.53465522</v>
      </c>
      <c r="T8" s="4">
        <f t="shared" si="7"/>
        <v>42.44103842</v>
      </c>
      <c r="U8" s="4">
        <f t="shared" si="7"/>
        <v>28.64592594</v>
      </c>
      <c r="V8" s="4">
        <f t="shared" si="7"/>
        <v>65.64965535</v>
      </c>
      <c r="W8" s="4">
        <f t="shared" si="7"/>
        <v>67.84470672</v>
      </c>
      <c r="X8" s="4">
        <f t="shared" si="7"/>
        <v>74.6571107</v>
      </c>
      <c r="Y8" s="4">
        <f t="shared" si="7"/>
        <v>21.73000178</v>
      </c>
      <c r="Z8" s="4">
        <f t="shared" si="7"/>
        <v>48.15342213</v>
      </c>
      <c r="AA8" s="4">
        <f t="shared" si="7"/>
        <v>53.86896557</v>
      </c>
      <c r="AB8" s="4">
        <f t="shared" si="7"/>
        <v>72.8309662</v>
      </c>
      <c r="AC8" s="4">
        <f t="shared" si="7"/>
        <v>31.46293962</v>
      </c>
      <c r="AD8" s="4">
        <f t="shared" si="7"/>
        <v>8.74479128</v>
      </c>
      <c r="AE8" s="4">
        <f t="shared" si="7"/>
        <v>45.19794352</v>
      </c>
      <c r="AF8" s="4">
        <f t="shared" si="7"/>
        <v>45.24071576</v>
      </c>
      <c r="AG8" s="4">
        <f t="shared" si="7"/>
        <v>54.45658039</v>
      </c>
      <c r="AH8" s="4">
        <f t="shared" si="7"/>
        <v>34.10551657</v>
      </c>
      <c r="AI8" s="4">
        <f t="shared" si="7"/>
        <v>19.60684649</v>
      </c>
      <c r="AJ8" s="4">
        <f t="shared" si="7"/>
        <v>54.52964534</v>
      </c>
      <c r="AK8" s="4">
        <f t="shared" si="7"/>
        <v>54.99740422</v>
      </c>
      <c r="AL8" s="4">
        <f t="shared" si="7"/>
        <v>42.53950566</v>
      </c>
      <c r="AM8" s="4">
        <f t="shared" si="7"/>
        <v>68.50889112</v>
      </c>
      <c r="AN8" s="4">
        <f t="shared" si="7"/>
        <v>85.011196</v>
      </c>
      <c r="AO8" s="4">
        <f t="shared" si="7"/>
        <v>31.86740701</v>
      </c>
      <c r="AP8" s="4">
        <f t="shared" si="7"/>
        <v>92.91160265</v>
      </c>
      <c r="AQ8" s="4">
        <f t="shared" si="7"/>
        <v>83.3630483</v>
      </c>
      <c r="AR8" s="4">
        <f t="shared" si="7"/>
        <v>40.69271525</v>
      </c>
      <c r="AS8" s="4">
        <f t="shared" si="7"/>
        <v>80.27428143</v>
      </c>
      <c r="AT8" s="4">
        <f t="shared" si="7"/>
        <v>41.65546962</v>
      </c>
      <c r="AU8" s="4">
        <f t="shared" si="7"/>
        <v>53.82707253</v>
      </c>
      <c r="AV8" s="4">
        <f t="shared" si="7"/>
        <v>51.08669231</v>
      </c>
      <c r="AW8" s="4">
        <f t="shared" si="7"/>
        <v>89.66769433</v>
      </c>
      <c r="AX8" s="4">
        <f t="shared" si="7"/>
        <v>58.6410143</v>
      </c>
      <c r="AY8" s="4">
        <f t="shared" si="7"/>
        <v>42.41710519</v>
      </c>
      <c r="AZ8" s="4">
        <f t="shared" si="7"/>
        <v>59.1613223</v>
      </c>
      <c r="BA8" s="4">
        <f t="shared" si="7"/>
        <v>21.35807435</v>
      </c>
      <c r="BB8" s="4">
        <f t="shared" si="7"/>
        <v>17.74662475</v>
      </c>
      <c r="BC8" s="4">
        <f t="shared" si="7"/>
        <v>96.25104745</v>
      </c>
      <c r="BD8" s="4">
        <f t="shared" si="7"/>
        <v>44.77079911</v>
      </c>
    </row>
    <row r="9" ht="14.25" customHeight="1">
      <c r="A9" s="1">
        <v>7.0</v>
      </c>
      <c r="B9" s="5">
        <v>45.5932053</v>
      </c>
      <c r="C9" s="5">
        <v>68.2580843</v>
      </c>
      <c r="D9" s="6">
        <v>7.0</v>
      </c>
      <c r="E9" s="4">
        <f t="shared" ref="E9:BD9" si="8">SQRT((VLOOKUP($D9,$A$2:$B$53,2)-VLOOKUP(E$1,$A$2:$B$53,2))^2+(VLOOKUP($D9,$A$2:$C$53,3)-VLOOKUP(E$1,$A$2:$C$53,3))^2)</f>
        <v>82.08475158</v>
      </c>
      <c r="F9" s="4">
        <f t="shared" si="8"/>
        <v>20.18073867</v>
      </c>
      <c r="G9" s="4">
        <f t="shared" si="8"/>
        <v>83.61696838</v>
      </c>
      <c r="H9" s="4">
        <f t="shared" si="8"/>
        <v>48.17654416</v>
      </c>
      <c r="I9" s="4">
        <f t="shared" si="8"/>
        <v>66.73260975</v>
      </c>
      <c r="J9" s="4">
        <f t="shared" si="8"/>
        <v>37.21914476</v>
      </c>
      <c r="K9" s="4">
        <f t="shared" si="8"/>
        <v>45.42871163</v>
      </c>
      <c r="L9" s="4">
        <f t="shared" si="8"/>
        <v>0</v>
      </c>
      <c r="M9" s="4">
        <f t="shared" si="8"/>
        <v>9.353871862</v>
      </c>
      <c r="N9" s="4">
        <f t="shared" si="8"/>
        <v>47.92396753</v>
      </c>
      <c r="O9" s="4">
        <f t="shared" si="8"/>
        <v>43.24658418</v>
      </c>
      <c r="P9" s="4">
        <f t="shared" si="8"/>
        <v>47.3993925</v>
      </c>
      <c r="Q9" s="4">
        <f t="shared" si="8"/>
        <v>84.44182133</v>
      </c>
      <c r="R9" s="4">
        <f t="shared" si="8"/>
        <v>55.66316119</v>
      </c>
      <c r="S9" s="4">
        <f t="shared" si="8"/>
        <v>71.61772307</v>
      </c>
      <c r="T9" s="4">
        <f t="shared" si="8"/>
        <v>75.30701907</v>
      </c>
      <c r="U9" s="4">
        <f t="shared" si="8"/>
        <v>45.03901708</v>
      </c>
      <c r="V9" s="4">
        <f t="shared" si="8"/>
        <v>54.45268446</v>
      </c>
      <c r="W9" s="4">
        <f t="shared" si="8"/>
        <v>25.8346251</v>
      </c>
      <c r="X9" s="4">
        <f t="shared" si="8"/>
        <v>30.99400137</v>
      </c>
      <c r="Y9" s="4">
        <f t="shared" si="8"/>
        <v>31.3491974</v>
      </c>
      <c r="Z9" s="4">
        <f t="shared" si="8"/>
        <v>49.07004439</v>
      </c>
      <c r="AA9" s="4">
        <f t="shared" si="8"/>
        <v>43.13713082</v>
      </c>
      <c r="AB9" s="4">
        <f t="shared" si="8"/>
        <v>67.90595928</v>
      </c>
      <c r="AC9" s="4">
        <f t="shared" si="8"/>
        <v>65.62470484</v>
      </c>
      <c r="AD9" s="4">
        <f t="shared" si="8"/>
        <v>37.43962085</v>
      </c>
      <c r="AE9" s="4">
        <f t="shared" si="8"/>
        <v>73.34086653</v>
      </c>
      <c r="AF9" s="4">
        <f t="shared" si="8"/>
        <v>34.68648884</v>
      </c>
      <c r="AG9" s="4">
        <f t="shared" si="8"/>
        <v>65.22578245</v>
      </c>
      <c r="AH9" s="4">
        <f t="shared" si="8"/>
        <v>37.23045714</v>
      </c>
      <c r="AI9" s="4">
        <f t="shared" si="8"/>
        <v>40.08668784</v>
      </c>
      <c r="AJ9" s="4">
        <f t="shared" si="8"/>
        <v>25.6480854</v>
      </c>
      <c r="AK9" s="4">
        <f t="shared" si="8"/>
        <v>16.67412122</v>
      </c>
      <c r="AL9" s="4">
        <f t="shared" si="8"/>
        <v>18.46094933</v>
      </c>
      <c r="AM9" s="4">
        <f t="shared" si="8"/>
        <v>28.52947842</v>
      </c>
      <c r="AN9" s="4">
        <f t="shared" si="8"/>
        <v>55.55479883</v>
      </c>
      <c r="AO9" s="4">
        <f t="shared" si="8"/>
        <v>30.70614952</v>
      </c>
      <c r="AP9" s="4">
        <f t="shared" si="8"/>
        <v>48.27283309</v>
      </c>
      <c r="AQ9" s="4">
        <f t="shared" si="8"/>
        <v>64.584594</v>
      </c>
      <c r="AR9" s="4">
        <f t="shared" si="8"/>
        <v>53.84306769</v>
      </c>
      <c r="AS9" s="4">
        <f t="shared" si="8"/>
        <v>34.84650178</v>
      </c>
      <c r="AT9" s="4">
        <f t="shared" si="8"/>
        <v>69.12751906</v>
      </c>
      <c r="AU9" s="4">
        <f t="shared" si="8"/>
        <v>31.6949834</v>
      </c>
      <c r="AV9" s="4">
        <f t="shared" si="8"/>
        <v>63.94613953</v>
      </c>
      <c r="AW9" s="4">
        <f t="shared" si="8"/>
        <v>48.50696115</v>
      </c>
      <c r="AX9" s="4">
        <f t="shared" si="8"/>
        <v>16.22019446</v>
      </c>
      <c r="AY9" s="4">
        <f t="shared" si="8"/>
        <v>26.01477432</v>
      </c>
      <c r="AZ9" s="4">
        <f t="shared" si="8"/>
        <v>40.83137287</v>
      </c>
      <c r="BA9" s="4">
        <f t="shared" si="8"/>
        <v>24.83098318</v>
      </c>
      <c r="BB9" s="4">
        <f t="shared" si="8"/>
        <v>34.44647633</v>
      </c>
      <c r="BC9" s="4">
        <f t="shared" si="8"/>
        <v>50.82660935</v>
      </c>
      <c r="BD9" s="4">
        <f t="shared" si="8"/>
        <v>82.08475158</v>
      </c>
    </row>
    <row r="10" ht="14.25" customHeight="1">
      <c r="A10" s="1">
        <v>8.0</v>
      </c>
      <c r="B10" s="5">
        <v>39.4093991</v>
      </c>
      <c r="C10" s="5">
        <v>61.2398609</v>
      </c>
      <c r="D10" s="6">
        <v>8.0</v>
      </c>
      <c r="E10" s="4">
        <f t="shared" ref="E10:BD10" si="9">SQRT((VLOOKUP($D10,$A$2:$B$53,2)-VLOOKUP(E$1,$A$2:$B$53,2))^2+(VLOOKUP($D10,$A$2:$C$53,3)-VLOOKUP(E$1,$A$2:$C$53,3))^2)</f>
        <v>72.82459269</v>
      </c>
      <c r="F10" s="4">
        <f t="shared" si="9"/>
        <v>20.68533834</v>
      </c>
      <c r="G10" s="4">
        <f t="shared" si="9"/>
        <v>82.69173016</v>
      </c>
      <c r="H10" s="4">
        <f t="shared" si="9"/>
        <v>56.76748774</v>
      </c>
      <c r="I10" s="4">
        <f t="shared" si="9"/>
        <v>67.72776415</v>
      </c>
      <c r="J10" s="4">
        <f t="shared" si="9"/>
        <v>28.13912412</v>
      </c>
      <c r="K10" s="4">
        <f t="shared" si="9"/>
        <v>36.56581831</v>
      </c>
      <c r="L10" s="4">
        <f t="shared" si="9"/>
        <v>9.353871862</v>
      </c>
      <c r="M10" s="4">
        <f t="shared" si="9"/>
        <v>0</v>
      </c>
      <c r="N10" s="4">
        <f t="shared" si="9"/>
        <v>39.12565302</v>
      </c>
      <c r="O10" s="4">
        <f t="shared" si="9"/>
        <v>51.18920873</v>
      </c>
      <c r="P10" s="4">
        <f t="shared" si="9"/>
        <v>53.13147712</v>
      </c>
      <c r="Q10" s="4">
        <f t="shared" si="9"/>
        <v>83.11336966</v>
      </c>
      <c r="R10" s="4">
        <f t="shared" si="9"/>
        <v>46.65826945</v>
      </c>
      <c r="S10" s="4">
        <f t="shared" si="9"/>
        <v>62.27694106</v>
      </c>
      <c r="T10" s="4">
        <f t="shared" si="9"/>
        <v>66.23497123</v>
      </c>
      <c r="U10" s="4">
        <f t="shared" si="9"/>
        <v>36.40817107</v>
      </c>
      <c r="V10" s="4">
        <f t="shared" si="9"/>
        <v>51.20403015</v>
      </c>
      <c r="W10" s="4">
        <f t="shared" si="9"/>
        <v>32.25733517</v>
      </c>
      <c r="X10" s="4">
        <f t="shared" si="9"/>
        <v>38.47583259</v>
      </c>
      <c r="Y10" s="4">
        <f t="shared" si="9"/>
        <v>22.14742342</v>
      </c>
      <c r="Z10" s="4">
        <f t="shared" si="9"/>
        <v>42.89816028</v>
      </c>
      <c r="AA10" s="4">
        <f t="shared" si="9"/>
        <v>44.38331154</v>
      </c>
      <c r="AB10" s="4">
        <f t="shared" si="9"/>
        <v>63.82230186</v>
      </c>
      <c r="AC10" s="4">
        <f t="shared" si="9"/>
        <v>56.40112006</v>
      </c>
      <c r="AD10" s="4">
        <f t="shared" si="9"/>
        <v>28.34432483</v>
      </c>
      <c r="AE10" s="4">
        <f t="shared" si="9"/>
        <v>64.58136074</v>
      </c>
      <c r="AF10" s="4">
        <f t="shared" si="9"/>
        <v>29.63860365</v>
      </c>
      <c r="AG10" s="4">
        <f t="shared" si="9"/>
        <v>58.24193092</v>
      </c>
      <c r="AH10" s="4">
        <f t="shared" si="9"/>
        <v>34.20015088</v>
      </c>
      <c r="AI10" s="4">
        <f t="shared" si="9"/>
        <v>33.74703313</v>
      </c>
      <c r="AJ10" s="4">
        <f t="shared" si="9"/>
        <v>30.52445592</v>
      </c>
      <c r="AK10" s="4">
        <f t="shared" si="9"/>
        <v>24.08426229</v>
      </c>
      <c r="AL10" s="4">
        <f t="shared" si="9"/>
        <v>20.08729815</v>
      </c>
      <c r="AM10" s="4">
        <f t="shared" si="9"/>
        <v>33.91789069</v>
      </c>
      <c r="AN10" s="4">
        <f t="shared" si="9"/>
        <v>57.54971302</v>
      </c>
      <c r="AO10" s="4">
        <f t="shared" si="9"/>
        <v>27.4396915</v>
      </c>
      <c r="AP10" s="4">
        <f t="shared" si="9"/>
        <v>56.45626376</v>
      </c>
      <c r="AQ10" s="4">
        <f t="shared" si="9"/>
        <v>63.68543339</v>
      </c>
      <c r="AR10" s="4">
        <f t="shared" si="9"/>
        <v>46.05931962</v>
      </c>
      <c r="AS10" s="4">
        <f t="shared" si="9"/>
        <v>43.86877709</v>
      </c>
      <c r="AT10" s="4">
        <f t="shared" si="9"/>
        <v>60.35632039</v>
      </c>
      <c r="AU10" s="4">
        <f t="shared" si="9"/>
        <v>29.81056406</v>
      </c>
      <c r="AV10" s="4">
        <f t="shared" si="9"/>
        <v>56.62087617</v>
      </c>
      <c r="AW10" s="4">
        <f t="shared" si="9"/>
        <v>54.83752213</v>
      </c>
      <c r="AX10" s="4">
        <f t="shared" si="9"/>
        <v>25.04024561</v>
      </c>
      <c r="AY10" s="4">
        <f t="shared" si="9"/>
        <v>21.22756576</v>
      </c>
      <c r="AZ10" s="4">
        <f t="shared" si="9"/>
        <v>38.60839843</v>
      </c>
      <c r="BA10" s="4">
        <f t="shared" si="9"/>
        <v>15.58891978</v>
      </c>
      <c r="BB10" s="4">
        <f t="shared" si="9"/>
        <v>27.55166724</v>
      </c>
      <c r="BC10" s="4">
        <f t="shared" si="9"/>
        <v>59.88964763</v>
      </c>
      <c r="BD10" s="4">
        <f t="shared" si="9"/>
        <v>72.82459269</v>
      </c>
    </row>
    <row r="11" ht="14.25" customHeight="1">
      <c r="A11" s="1">
        <v>9.0</v>
      </c>
      <c r="B11" s="5">
        <v>26.4589241</v>
      </c>
      <c r="C11" s="5">
        <v>24.3196507</v>
      </c>
      <c r="D11" s="6">
        <v>9.0</v>
      </c>
      <c r="E11" s="4">
        <f t="shared" ref="E11:BD11" si="10">SQRT((VLOOKUP($D11,$A$2:$B$53,2)-VLOOKUP(E$1,$A$2:$B$53,2))^2+(VLOOKUP($D11,$A$2:$C$53,3)-VLOOKUP(E$1,$A$2:$C$53,3))^2)</f>
        <v>35.93772495</v>
      </c>
      <c r="F11" s="4">
        <f t="shared" si="10"/>
        <v>54.41889405</v>
      </c>
      <c r="G11" s="4">
        <f t="shared" si="10"/>
        <v>75.39218173</v>
      </c>
      <c r="H11" s="4">
        <f t="shared" si="10"/>
        <v>89.33252623</v>
      </c>
      <c r="I11" s="4">
        <f t="shared" si="10"/>
        <v>70.82666896</v>
      </c>
      <c r="J11" s="4">
        <f t="shared" si="10"/>
        <v>24.2775891</v>
      </c>
      <c r="K11" s="4">
        <f t="shared" si="10"/>
        <v>27.79231034</v>
      </c>
      <c r="L11" s="4">
        <f t="shared" si="10"/>
        <v>47.92396753</v>
      </c>
      <c r="M11" s="4">
        <f t="shared" si="10"/>
        <v>39.12565302</v>
      </c>
      <c r="N11" s="4">
        <f t="shared" si="10"/>
        <v>0</v>
      </c>
      <c r="O11" s="4">
        <f t="shared" si="10"/>
        <v>81.66397434</v>
      </c>
      <c r="P11" s="4">
        <f t="shared" si="10"/>
        <v>75.92709223</v>
      </c>
      <c r="Q11" s="4">
        <f t="shared" si="10"/>
        <v>74.04128577</v>
      </c>
      <c r="R11" s="4">
        <f t="shared" si="10"/>
        <v>8.361353602</v>
      </c>
      <c r="S11" s="4">
        <f t="shared" si="10"/>
        <v>28.2145004</v>
      </c>
      <c r="T11" s="4">
        <f t="shared" si="10"/>
        <v>27.81271349</v>
      </c>
      <c r="U11" s="4">
        <f t="shared" si="10"/>
        <v>3.483422401</v>
      </c>
      <c r="V11" s="4">
        <f t="shared" si="10"/>
        <v>41.36819026</v>
      </c>
      <c r="W11" s="4">
        <f t="shared" si="10"/>
        <v>61.19357034</v>
      </c>
      <c r="X11" s="4">
        <f t="shared" si="10"/>
        <v>68.98146376</v>
      </c>
      <c r="Y11" s="4">
        <f t="shared" si="10"/>
        <v>17.69611151</v>
      </c>
      <c r="Z11" s="4">
        <f t="shared" si="10"/>
        <v>22.35526598</v>
      </c>
      <c r="AA11" s="4">
        <f t="shared" si="10"/>
        <v>74.36210696</v>
      </c>
      <c r="AB11" s="4">
        <f t="shared" si="10"/>
        <v>46.05640968</v>
      </c>
      <c r="AC11" s="4">
        <f t="shared" si="10"/>
        <v>19.75981079</v>
      </c>
      <c r="AD11" s="4">
        <f t="shared" si="10"/>
        <v>24.02543352</v>
      </c>
      <c r="AE11" s="4">
        <f t="shared" si="10"/>
        <v>25.45588992</v>
      </c>
      <c r="AF11" s="4">
        <f t="shared" si="10"/>
        <v>26.50520249</v>
      </c>
      <c r="AG11" s="4">
        <f t="shared" si="10"/>
        <v>26.75967864</v>
      </c>
      <c r="AH11" s="4">
        <f t="shared" si="10"/>
        <v>56.4336732</v>
      </c>
      <c r="AI11" s="4">
        <f t="shared" si="10"/>
        <v>44.55750769</v>
      </c>
      <c r="AJ11" s="4">
        <f t="shared" si="10"/>
        <v>67.51342615</v>
      </c>
      <c r="AK11" s="4">
        <f t="shared" si="10"/>
        <v>63.06036135</v>
      </c>
      <c r="AL11" s="4">
        <f t="shared" si="10"/>
        <v>55.29538986</v>
      </c>
      <c r="AM11" s="4">
        <f t="shared" si="10"/>
        <v>59.86232662</v>
      </c>
      <c r="AN11" s="4">
        <f t="shared" si="10"/>
        <v>66.62492698</v>
      </c>
      <c r="AO11" s="4">
        <f t="shared" si="10"/>
        <v>51.7363751</v>
      </c>
      <c r="AP11" s="4">
        <f t="shared" si="10"/>
        <v>87.39359334</v>
      </c>
      <c r="AQ11" s="4">
        <f t="shared" si="10"/>
        <v>60.06680273</v>
      </c>
      <c r="AR11" s="4">
        <f t="shared" si="10"/>
        <v>12.90357868</v>
      </c>
      <c r="AS11" s="4">
        <f t="shared" si="10"/>
        <v>79.0235047</v>
      </c>
      <c r="AT11" s="4">
        <f t="shared" si="10"/>
        <v>21.23159471</v>
      </c>
      <c r="AU11" s="4">
        <f t="shared" si="10"/>
        <v>37.87609498</v>
      </c>
      <c r="AV11" s="4">
        <f t="shared" si="10"/>
        <v>23.53458319</v>
      </c>
      <c r="AW11" s="4">
        <f t="shared" si="10"/>
        <v>79.37474932</v>
      </c>
      <c r="AX11" s="4">
        <f t="shared" si="10"/>
        <v>64.06596404</v>
      </c>
      <c r="AY11" s="4">
        <f t="shared" si="10"/>
        <v>29.31562211</v>
      </c>
      <c r="AZ11" s="4">
        <f t="shared" si="10"/>
        <v>39.37363665</v>
      </c>
      <c r="BA11" s="4">
        <f t="shared" si="10"/>
        <v>27.45657972</v>
      </c>
      <c r="BB11" s="4">
        <f t="shared" si="10"/>
        <v>39.7540787</v>
      </c>
      <c r="BC11" s="4">
        <f t="shared" si="10"/>
        <v>94.58239663</v>
      </c>
      <c r="BD11" s="4">
        <f t="shared" si="10"/>
        <v>35.93772495</v>
      </c>
    </row>
    <row r="12" ht="14.25" customHeight="1">
      <c r="A12" s="1">
        <v>10.0</v>
      </c>
      <c r="B12" s="5">
        <v>87.6277448</v>
      </c>
      <c r="C12" s="5">
        <v>78.4249192</v>
      </c>
      <c r="D12" s="6">
        <v>10.0</v>
      </c>
      <c r="E12" s="4">
        <f t="shared" ref="E12:BD12" si="11">SQRT((VLOOKUP($D12,$A$2:$B$53,2)-VLOOKUP(E$1,$A$2:$B$53,2))^2+(VLOOKUP($D12,$A$2:$C$53,3)-VLOOKUP(E$1,$A$2:$C$53,3))^2)</f>
        <v>117.5971497</v>
      </c>
      <c r="F12" s="4">
        <f t="shared" si="11"/>
        <v>59.30060636</v>
      </c>
      <c r="G12" s="4">
        <f t="shared" si="11"/>
        <v>75.33513284</v>
      </c>
      <c r="H12" s="4">
        <f t="shared" si="11"/>
        <v>9.09683755</v>
      </c>
      <c r="I12" s="4">
        <f t="shared" si="11"/>
        <v>53.27455462</v>
      </c>
      <c r="J12" s="4">
        <f t="shared" si="11"/>
        <v>78.863457</v>
      </c>
      <c r="K12" s="4">
        <f t="shared" si="11"/>
        <v>87.53999744</v>
      </c>
      <c r="L12" s="4">
        <f t="shared" si="11"/>
        <v>43.24658418</v>
      </c>
      <c r="M12" s="4">
        <f t="shared" si="11"/>
        <v>51.18920873</v>
      </c>
      <c r="N12" s="4">
        <f t="shared" si="11"/>
        <v>81.66397434</v>
      </c>
      <c r="O12" s="4">
        <f t="shared" si="11"/>
        <v>0</v>
      </c>
      <c r="P12" s="4">
        <f t="shared" si="11"/>
        <v>17.41706486</v>
      </c>
      <c r="Q12" s="4">
        <f t="shared" si="11"/>
        <v>77.87857764</v>
      </c>
      <c r="R12" s="4">
        <f t="shared" si="11"/>
        <v>90.02437022</v>
      </c>
      <c r="S12" s="4">
        <f t="shared" si="11"/>
        <v>109.0452497</v>
      </c>
      <c r="T12" s="4">
        <f t="shared" si="11"/>
        <v>108.9989602</v>
      </c>
      <c r="U12" s="4">
        <f t="shared" si="11"/>
        <v>78.21531064</v>
      </c>
      <c r="V12" s="4">
        <f t="shared" si="11"/>
        <v>63.38015498</v>
      </c>
      <c r="W12" s="4">
        <f t="shared" si="11"/>
        <v>20.53856351</v>
      </c>
      <c r="X12" s="4">
        <f t="shared" si="11"/>
        <v>12.99460909</v>
      </c>
      <c r="Y12" s="4">
        <f t="shared" si="11"/>
        <v>69.37894069</v>
      </c>
      <c r="Z12" s="4">
        <f t="shared" si="11"/>
        <v>71.08069006</v>
      </c>
      <c r="AA12" s="4">
        <f t="shared" si="11"/>
        <v>76.09029765</v>
      </c>
      <c r="AB12" s="4">
        <f t="shared" si="11"/>
        <v>76.91460944</v>
      </c>
      <c r="AC12" s="4">
        <f t="shared" si="11"/>
        <v>101.3289224</v>
      </c>
      <c r="AD12" s="4">
        <f t="shared" si="11"/>
        <v>79.03216931</v>
      </c>
      <c r="AE12" s="4">
        <f t="shared" si="11"/>
        <v>104.6753841</v>
      </c>
      <c r="AF12" s="4">
        <f t="shared" si="11"/>
        <v>57.48457585</v>
      </c>
      <c r="AG12" s="4">
        <f t="shared" si="11"/>
        <v>87.68303159</v>
      </c>
      <c r="AH12" s="4">
        <f t="shared" si="11"/>
        <v>77.909648</v>
      </c>
      <c r="AI12" s="4">
        <f t="shared" si="11"/>
        <v>83.17007726</v>
      </c>
      <c r="AJ12" s="4">
        <f t="shared" si="11"/>
        <v>54.72884961</v>
      </c>
      <c r="AK12" s="4">
        <f t="shared" si="11"/>
        <v>44.00928854</v>
      </c>
      <c r="AL12" s="4">
        <f t="shared" si="11"/>
        <v>56.73552373</v>
      </c>
      <c r="AM12" s="4">
        <f t="shared" si="11"/>
        <v>22.11113796</v>
      </c>
      <c r="AN12" s="4">
        <f t="shared" si="11"/>
        <v>41.23812637</v>
      </c>
      <c r="AO12" s="4">
        <f t="shared" si="11"/>
        <v>72.09808415</v>
      </c>
      <c r="AP12" s="4">
        <f t="shared" si="11"/>
        <v>5.735476629</v>
      </c>
      <c r="AQ12" s="4">
        <f t="shared" si="11"/>
        <v>60.40929524</v>
      </c>
      <c r="AR12" s="4">
        <f t="shared" si="11"/>
        <v>81.70716394</v>
      </c>
      <c r="AS12" s="4">
        <f t="shared" si="11"/>
        <v>14.66019505</v>
      </c>
      <c r="AT12" s="4">
        <f t="shared" si="11"/>
        <v>100.8311578</v>
      </c>
      <c r="AU12" s="4">
        <f t="shared" si="11"/>
        <v>46.55380048</v>
      </c>
      <c r="AV12" s="4">
        <f t="shared" si="11"/>
        <v>88.20211957</v>
      </c>
      <c r="AW12" s="4">
        <f t="shared" si="11"/>
        <v>14.0350323</v>
      </c>
      <c r="AX12" s="4">
        <f t="shared" si="11"/>
        <v>37.66718848</v>
      </c>
      <c r="AY12" s="4">
        <f t="shared" si="11"/>
        <v>52.41501752</v>
      </c>
      <c r="AZ12" s="4">
        <f t="shared" si="11"/>
        <v>51.33924663</v>
      </c>
      <c r="BA12" s="4">
        <f t="shared" si="11"/>
        <v>66.20430464</v>
      </c>
      <c r="BB12" s="4">
        <f t="shared" si="11"/>
        <v>77.68212553</v>
      </c>
      <c r="BC12" s="4">
        <f t="shared" si="11"/>
        <v>17.55469669</v>
      </c>
      <c r="BD12" s="4">
        <f t="shared" si="11"/>
        <v>117.5971497</v>
      </c>
    </row>
    <row r="13" ht="14.25" customHeight="1">
      <c r="A13" s="1">
        <v>11.0</v>
      </c>
      <c r="B13" s="5">
        <v>92.5387556</v>
      </c>
      <c r="C13" s="5">
        <v>61.7145595</v>
      </c>
      <c r="D13" s="6">
        <v>11.0</v>
      </c>
      <c r="E13" s="4">
        <f t="shared" ref="E13:BD13" si="12">SQRT((VLOOKUP($D13,$A$2:$B$53,2)-VLOOKUP(E$1,$A$2:$B$53,2))^2+(VLOOKUP($D13,$A$2:$C$53,3)-VLOOKUP(E$1,$A$2:$C$53,3))^2)</f>
        <v>111.2299786</v>
      </c>
      <c r="F13" s="4">
        <f t="shared" si="12"/>
        <v>66.42115705</v>
      </c>
      <c r="G13" s="4">
        <f t="shared" si="12"/>
        <v>58.11969695</v>
      </c>
      <c r="H13" s="4">
        <f t="shared" si="12"/>
        <v>25.66478874</v>
      </c>
      <c r="I13" s="4">
        <f t="shared" si="12"/>
        <v>35.99688433</v>
      </c>
      <c r="J13" s="4">
        <f t="shared" si="12"/>
        <v>78.41168963</v>
      </c>
      <c r="K13" s="4">
        <f t="shared" si="12"/>
        <v>87.26182587</v>
      </c>
      <c r="L13" s="4">
        <f t="shared" si="12"/>
        <v>47.3993925</v>
      </c>
      <c r="M13" s="4">
        <f t="shared" si="12"/>
        <v>53.13147712</v>
      </c>
      <c r="N13" s="4">
        <f t="shared" si="12"/>
        <v>75.92709223</v>
      </c>
      <c r="O13" s="4">
        <f t="shared" si="12"/>
        <v>17.41706486</v>
      </c>
      <c r="P13" s="4">
        <f t="shared" si="12"/>
        <v>0</v>
      </c>
      <c r="Q13" s="4">
        <f t="shared" si="12"/>
        <v>60.77771092</v>
      </c>
      <c r="R13" s="4">
        <f t="shared" si="12"/>
        <v>84.09818452</v>
      </c>
      <c r="S13" s="4">
        <f t="shared" si="12"/>
        <v>104.0866735</v>
      </c>
      <c r="T13" s="4">
        <f t="shared" si="12"/>
        <v>101.9213106</v>
      </c>
      <c r="U13" s="4">
        <f t="shared" si="12"/>
        <v>72.45283606</v>
      </c>
      <c r="V13" s="4">
        <f t="shared" si="12"/>
        <v>50.11715526</v>
      </c>
      <c r="W13" s="4">
        <f t="shared" si="12"/>
        <v>21.63131785</v>
      </c>
      <c r="X13" s="4">
        <f t="shared" si="12"/>
        <v>19.13163218</v>
      </c>
      <c r="Y13" s="4">
        <f t="shared" si="12"/>
        <v>66.89272822</v>
      </c>
      <c r="Z13" s="4">
        <f t="shared" si="12"/>
        <v>61.36271828</v>
      </c>
      <c r="AA13" s="4">
        <f t="shared" si="12"/>
        <v>86.36043165</v>
      </c>
      <c r="AB13" s="4">
        <f t="shared" si="12"/>
        <v>62.68622766</v>
      </c>
      <c r="AC13" s="4">
        <f t="shared" si="12"/>
        <v>95.60854498</v>
      </c>
      <c r="AD13" s="4">
        <f t="shared" si="12"/>
        <v>78.51936504</v>
      </c>
      <c r="AE13" s="4">
        <f t="shared" si="12"/>
        <v>96.6195569</v>
      </c>
      <c r="AF13" s="4">
        <f t="shared" si="12"/>
        <v>49.82127613</v>
      </c>
      <c r="AG13" s="4">
        <f t="shared" si="12"/>
        <v>76.90774066</v>
      </c>
      <c r="AH13" s="4">
        <f t="shared" si="12"/>
        <v>84.4477279</v>
      </c>
      <c r="AI13" s="4">
        <f t="shared" si="12"/>
        <v>86.80541686</v>
      </c>
      <c r="AJ13" s="4">
        <f t="shared" si="12"/>
        <v>65.21637418</v>
      </c>
      <c r="AK13" s="4">
        <f t="shared" si="12"/>
        <v>53.69352668</v>
      </c>
      <c r="AL13" s="4">
        <f t="shared" si="12"/>
        <v>64.1345785</v>
      </c>
      <c r="AM13" s="4">
        <f t="shared" si="12"/>
        <v>19.21360142</v>
      </c>
      <c r="AN13" s="4">
        <f t="shared" si="12"/>
        <v>24.32899417</v>
      </c>
      <c r="AO13" s="4">
        <f t="shared" si="12"/>
        <v>78.04626716</v>
      </c>
      <c r="AP13" s="4">
        <f t="shared" si="12"/>
        <v>20.72230985</v>
      </c>
      <c r="AQ13" s="4">
        <f t="shared" si="12"/>
        <v>44.14008289</v>
      </c>
      <c r="AR13" s="4">
        <f t="shared" si="12"/>
        <v>73.35252813</v>
      </c>
      <c r="AS13" s="4">
        <f t="shared" si="12"/>
        <v>30.10016864</v>
      </c>
      <c r="AT13" s="4">
        <f t="shared" si="12"/>
        <v>93.09854823</v>
      </c>
      <c r="AU13" s="4">
        <f t="shared" si="12"/>
        <v>38.26835057</v>
      </c>
      <c r="AV13" s="4">
        <f t="shared" si="12"/>
        <v>78.0427223</v>
      </c>
      <c r="AW13" s="4">
        <f t="shared" si="12"/>
        <v>4.488508092</v>
      </c>
      <c r="AX13" s="4">
        <f t="shared" si="12"/>
        <v>47.61259635</v>
      </c>
      <c r="AY13" s="4">
        <f t="shared" si="12"/>
        <v>47.18199939</v>
      </c>
      <c r="AZ13" s="4">
        <f t="shared" si="12"/>
        <v>40.26134183</v>
      </c>
      <c r="BA13" s="4">
        <f t="shared" si="12"/>
        <v>66.26295616</v>
      </c>
      <c r="BB13" s="4">
        <f t="shared" si="12"/>
        <v>80.68205779</v>
      </c>
      <c r="BC13" s="4">
        <f t="shared" si="12"/>
        <v>34.5293279</v>
      </c>
      <c r="BD13" s="4">
        <f t="shared" si="12"/>
        <v>111.2299786</v>
      </c>
    </row>
    <row r="14" ht="14.25" customHeight="1">
      <c r="A14" s="1">
        <v>12.0</v>
      </c>
      <c r="B14" s="5">
        <v>96.7596902</v>
      </c>
      <c r="C14" s="5">
        <v>1.083595</v>
      </c>
      <c r="D14" s="6">
        <v>12.0</v>
      </c>
      <c r="E14" s="4">
        <f t="shared" ref="E14:BD14" si="13">SQRT((VLOOKUP($D14,$A$2:$B$53,2)-VLOOKUP(E$1,$A$2:$B$53,2))^2+(VLOOKUP($D14,$A$2:$C$53,3)-VLOOKUP(E$1,$A$2:$C$53,3))^2)</f>
        <v>96.76575751</v>
      </c>
      <c r="F14" s="4">
        <f t="shared" si="13"/>
        <v>103.480575</v>
      </c>
      <c r="G14" s="4">
        <f t="shared" si="13"/>
        <v>3.677594997</v>
      </c>
      <c r="H14" s="4">
        <f t="shared" si="13"/>
        <v>86.43171492</v>
      </c>
      <c r="I14" s="4">
        <f t="shared" si="13"/>
        <v>24.95080797</v>
      </c>
      <c r="J14" s="4">
        <f t="shared" si="13"/>
        <v>92.7120631</v>
      </c>
      <c r="K14" s="4">
        <f t="shared" si="13"/>
        <v>99.53828682</v>
      </c>
      <c r="L14" s="4">
        <f t="shared" si="13"/>
        <v>84.44182133</v>
      </c>
      <c r="M14" s="4">
        <f t="shared" si="13"/>
        <v>83.11336966</v>
      </c>
      <c r="N14" s="4">
        <f t="shared" si="13"/>
        <v>74.04128577</v>
      </c>
      <c r="O14" s="4">
        <f t="shared" si="13"/>
        <v>77.87857764</v>
      </c>
      <c r="P14" s="4">
        <f t="shared" si="13"/>
        <v>60.77771092</v>
      </c>
      <c r="Q14" s="4">
        <f t="shared" si="13"/>
        <v>0</v>
      </c>
      <c r="R14" s="4">
        <f t="shared" si="13"/>
        <v>78.47341485</v>
      </c>
      <c r="S14" s="4">
        <f t="shared" si="13"/>
        <v>96.45405762</v>
      </c>
      <c r="T14" s="4">
        <f t="shared" si="13"/>
        <v>86.73097055</v>
      </c>
      <c r="U14" s="4">
        <f t="shared" si="13"/>
        <v>71.94200037</v>
      </c>
      <c r="V14" s="4">
        <f t="shared" si="13"/>
        <v>34.06969274</v>
      </c>
      <c r="W14" s="4">
        <f t="shared" si="13"/>
        <v>69.66162455</v>
      </c>
      <c r="X14" s="4">
        <f t="shared" si="13"/>
        <v>73.73064142</v>
      </c>
      <c r="Y14" s="4">
        <f t="shared" si="13"/>
        <v>79.38874884</v>
      </c>
      <c r="Z14" s="4">
        <f t="shared" si="13"/>
        <v>51.81798698</v>
      </c>
      <c r="AA14" s="4">
        <f t="shared" si="13"/>
        <v>127.1626268</v>
      </c>
      <c r="AB14" s="4">
        <f t="shared" si="13"/>
        <v>29.07720259</v>
      </c>
      <c r="AC14" s="4">
        <f t="shared" si="13"/>
        <v>87.24697379</v>
      </c>
      <c r="AD14" s="4">
        <f t="shared" si="13"/>
        <v>92.60558976</v>
      </c>
      <c r="AE14" s="4">
        <f t="shared" si="13"/>
        <v>78.84676076</v>
      </c>
      <c r="AF14" s="4">
        <f t="shared" si="13"/>
        <v>56.27507539</v>
      </c>
      <c r="AG14" s="4">
        <f t="shared" si="13"/>
        <v>54.0422889</v>
      </c>
      <c r="AH14" s="4">
        <f t="shared" si="13"/>
        <v>116.2977371</v>
      </c>
      <c r="AI14" s="4">
        <f t="shared" si="13"/>
        <v>110.5066886</v>
      </c>
      <c r="AJ14" s="4">
        <f t="shared" si="13"/>
        <v>109.6913093</v>
      </c>
      <c r="AK14" s="4">
        <f t="shared" si="13"/>
        <v>98.9601519</v>
      </c>
      <c r="AL14" s="4">
        <f t="shared" si="13"/>
        <v>102.3546955</v>
      </c>
      <c r="AM14" s="4">
        <f t="shared" si="13"/>
        <v>64.85981219</v>
      </c>
      <c r="AN14" s="4">
        <f t="shared" si="13"/>
        <v>36.65234995</v>
      </c>
      <c r="AO14" s="4">
        <f t="shared" si="13"/>
        <v>109.7007695</v>
      </c>
      <c r="AP14" s="4">
        <f t="shared" si="13"/>
        <v>81.49258562</v>
      </c>
      <c r="AQ14" s="4">
        <f t="shared" si="13"/>
        <v>19.9715943</v>
      </c>
      <c r="AR14" s="4">
        <f t="shared" si="13"/>
        <v>62.68506919</v>
      </c>
      <c r="AS14" s="4">
        <f t="shared" si="13"/>
        <v>87.9791088</v>
      </c>
      <c r="AT14" s="4">
        <f t="shared" si="13"/>
        <v>77.6299574</v>
      </c>
      <c r="AU14" s="4">
        <f t="shared" si="13"/>
        <v>53.33297288</v>
      </c>
      <c r="AV14" s="4">
        <f t="shared" si="13"/>
        <v>57.53462032</v>
      </c>
      <c r="AW14" s="4">
        <f t="shared" si="13"/>
        <v>64.91602923</v>
      </c>
      <c r="AX14" s="4">
        <f t="shared" si="13"/>
        <v>94.82259705</v>
      </c>
      <c r="AY14" s="4">
        <f t="shared" si="13"/>
        <v>62.90789793</v>
      </c>
      <c r="AZ14" s="4">
        <f t="shared" si="13"/>
        <v>44.55343575</v>
      </c>
      <c r="BA14" s="4">
        <f t="shared" si="13"/>
        <v>86.20850347</v>
      </c>
      <c r="BB14" s="4">
        <f t="shared" si="13"/>
        <v>104.0854181</v>
      </c>
      <c r="BC14" s="4">
        <f t="shared" si="13"/>
        <v>95.27193453</v>
      </c>
      <c r="BD14" s="4">
        <f t="shared" si="13"/>
        <v>96.76575751</v>
      </c>
    </row>
    <row r="15" ht="14.25" customHeight="1">
      <c r="A15" s="1">
        <v>13.0</v>
      </c>
      <c r="B15" s="5">
        <v>20.2848353</v>
      </c>
      <c r="C15" s="5">
        <v>18.6811348</v>
      </c>
      <c r="D15" s="6">
        <v>13.0</v>
      </c>
      <c r="E15" s="4">
        <f t="shared" ref="E15:BD15" si="14">SQRT((VLOOKUP($D15,$A$2:$B$53,2)-VLOOKUP(E$1,$A$2:$B$53,2))^2+(VLOOKUP($D15,$A$2:$C$53,3)-VLOOKUP(E$1,$A$2:$C$53,3))^2)</f>
        <v>27.57642726</v>
      </c>
      <c r="F15" s="4">
        <f t="shared" si="14"/>
        <v>60.56176316</v>
      </c>
      <c r="G15" s="4">
        <f t="shared" si="14"/>
        <v>80.12912001</v>
      </c>
      <c r="H15" s="4">
        <f t="shared" si="14"/>
        <v>97.68732568</v>
      </c>
      <c r="I15" s="4">
        <f t="shared" si="14"/>
        <v>77.33003522</v>
      </c>
      <c r="J15" s="4">
        <f t="shared" si="14"/>
        <v>27.78313621</v>
      </c>
      <c r="K15" s="4">
        <f t="shared" si="14"/>
        <v>28.75745651</v>
      </c>
      <c r="L15" s="4">
        <f t="shared" si="14"/>
        <v>55.66316119</v>
      </c>
      <c r="M15" s="4">
        <f t="shared" si="14"/>
        <v>46.65826945</v>
      </c>
      <c r="N15" s="4">
        <f t="shared" si="14"/>
        <v>8.361353602</v>
      </c>
      <c r="O15" s="4">
        <f t="shared" si="14"/>
        <v>90.02437022</v>
      </c>
      <c r="P15" s="4">
        <f t="shared" si="14"/>
        <v>84.09818452</v>
      </c>
      <c r="Q15" s="4">
        <f t="shared" si="14"/>
        <v>78.47341485</v>
      </c>
      <c r="R15" s="4">
        <f t="shared" si="14"/>
        <v>0</v>
      </c>
      <c r="S15" s="4">
        <f t="shared" si="14"/>
        <v>20.37081332</v>
      </c>
      <c r="T15" s="4">
        <f t="shared" si="14"/>
        <v>19.6856268</v>
      </c>
      <c r="U15" s="4">
        <f t="shared" si="14"/>
        <v>11.81554851</v>
      </c>
      <c r="V15" s="4">
        <f t="shared" si="14"/>
        <v>47.11193859</v>
      </c>
      <c r="W15" s="4">
        <f t="shared" si="14"/>
        <v>69.5547025</v>
      </c>
      <c r="X15" s="4">
        <f t="shared" si="14"/>
        <v>77.34104087</v>
      </c>
      <c r="Y15" s="4">
        <f t="shared" si="14"/>
        <v>24.66159895</v>
      </c>
      <c r="Z15" s="4">
        <f t="shared" si="14"/>
        <v>27.95503234</v>
      </c>
      <c r="AA15" s="4">
        <f t="shared" si="14"/>
        <v>79.19935336</v>
      </c>
      <c r="AB15" s="4">
        <f t="shared" si="14"/>
        <v>49.73985982</v>
      </c>
      <c r="AC15" s="4">
        <f t="shared" si="14"/>
        <v>11.5112121</v>
      </c>
      <c r="AD15" s="4">
        <f t="shared" si="14"/>
        <v>27.48993021</v>
      </c>
      <c r="AE15" s="4">
        <f t="shared" si="14"/>
        <v>18.49351377</v>
      </c>
      <c r="AF15" s="4">
        <f t="shared" si="14"/>
        <v>34.44396895</v>
      </c>
      <c r="AG15" s="4">
        <f t="shared" si="14"/>
        <v>27.34695267</v>
      </c>
      <c r="AH15" s="4">
        <f t="shared" si="14"/>
        <v>60.46251507</v>
      </c>
      <c r="AI15" s="4">
        <f t="shared" si="14"/>
        <v>47.3774008</v>
      </c>
      <c r="AJ15" s="4">
        <f t="shared" si="14"/>
        <v>74.04484764</v>
      </c>
      <c r="AK15" s="4">
        <f t="shared" si="14"/>
        <v>70.33509544</v>
      </c>
      <c r="AL15" s="4">
        <f t="shared" si="14"/>
        <v>61.67575814</v>
      </c>
      <c r="AM15" s="4">
        <f t="shared" si="14"/>
        <v>68.2064099</v>
      </c>
      <c r="AN15" s="4">
        <f t="shared" si="14"/>
        <v>73.91184574</v>
      </c>
      <c r="AO15" s="4">
        <f t="shared" si="14"/>
        <v>56.4193509</v>
      </c>
      <c r="AP15" s="4">
        <f t="shared" si="14"/>
        <v>95.75431945</v>
      </c>
      <c r="AQ15" s="4">
        <f t="shared" si="14"/>
        <v>65.91415039</v>
      </c>
      <c r="AR15" s="4">
        <f t="shared" si="14"/>
        <v>15.78982744</v>
      </c>
      <c r="AS15" s="4">
        <f t="shared" si="14"/>
        <v>87.28351689</v>
      </c>
      <c r="AT15" s="4">
        <f t="shared" si="14"/>
        <v>14.35447369</v>
      </c>
      <c r="AU15" s="4">
        <f t="shared" si="14"/>
        <v>45.92830088</v>
      </c>
      <c r="AV15" s="4">
        <f t="shared" si="14"/>
        <v>23.67711112</v>
      </c>
      <c r="AW15" s="4">
        <f t="shared" si="14"/>
        <v>87.60258219</v>
      </c>
      <c r="AX15" s="4">
        <f t="shared" si="14"/>
        <v>71.69144316</v>
      </c>
      <c r="AY15" s="4">
        <f t="shared" si="14"/>
        <v>37.66108059</v>
      </c>
      <c r="AZ15" s="4">
        <f t="shared" si="14"/>
        <v>46.76129746</v>
      </c>
      <c r="BA15" s="4">
        <f t="shared" si="14"/>
        <v>33.76897524</v>
      </c>
      <c r="BB15" s="4">
        <f t="shared" si="14"/>
        <v>43.43934139</v>
      </c>
      <c r="BC15" s="4">
        <f t="shared" si="14"/>
        <v>102.8889881</v>
      </c>
      <c r="BD15" s="4">
        <f t="shared" si="14"/>
        <v>27.57642726</v>
      </c>
    </row>
    <row r="16" ht="14.25" customHeight="1">
      <c r="A16" s="1">
        <v>14.0</v>
      </c>
      <c r="B16" s="5">
        <v>0.9546043</v>
      </c>
      <c r="C16" s="5">
        <v>12.2536777</v>
      </c>
      <c r="D16" s="6">
        <v>14.0</v>
      </c>
      <c r="E16" s="4">
        <f t="shared" ref="E16:BD16" si="15">SQRT((VLOOKUP($D16,$A$2:$B$53,2)-VLOOKUP(E$1,$A$2:$B$53,2))^2+(VLOOKUP($D16,$A$2:$C$53,3)-VLOOKUP(E$1,$A$2:$C$53,3))^2)</f>
        <v>12.29080496</v>
      </c>
      <c r="F16" s="4">
        <f t="shared" si="15"/>
        <v>71.86975988</v>
      </c>
      <c r="G16" s="4">
        <f t="shared" si="15"/>
        <v>98.44553476</v>
      </c>
      <c r="H16" s="4">
        <f t="shared" si="15"/>
        <v>116.3159319</v>
      </c>
      <c r="I16" s="4">
        <f t="shared" si="15"/>
        <v>97.29055083</v>
      </c>
      <c r="J16" s="4">
        <f t="shared" si="15"/>
        <v>36.9040505</v>
      </c>
      <c r="K16" s="4">
        <f t="shared" si="15"/>
        <v>32.53465522</v>
      </c>
      <c r="L16" s="4">
        <f t="shared" si="15"/>
        <v>71.61772307</v>
      </c>
      <c r="M16" s="4">
        <f t="shared" si="15"/>
        <v>62.27694106</v>
      </c>
      <c r="N16" s="4">
        <f t="shared" si="15"/>
        <v>28.2145004</v>
      </c>
      <c r="O16" s="4">
        <f t="shared" si="15"/>
        <v>109.0452497</v>
      </c>
      <c r="P16" s="4">
        <f t="shared" si="15"/>
        <v>104.0866735</v>
      </c>
      <c r="Q16" s="4">
        <f t="shared" si="15"/>
        <v>96.45405762</v>
      </c>
      <c r="R16" s="4">
        <f t="shared" si="15"/>
        <v>20.37081332</v>
      </c>
      <c r="S16" s="4">
        <f t="shared" si="15"/>
        <v>0</v>
      </c>
      <c r="T16" s="4">
        <f t="shared" si="15"/>
        <v>13.78767775</v>
      </c>
      <c r="U16" s="4">
        <f t="shared" si="15"/>
        <v>31.66583378</v>
      </c>
      <c r="V16" s="4">
        <f t="shared" si="15"/>
        <v>66.72115933</v>
      </c>
      <c r="W16" s="4">
        <f t="shared" si="15"/>
        <v>88.50671951</v>
      </c>
      <c r="X16" s="4">
        <f t="shared" si="15"/>
        <v>96.17391156</v>
      </c>
      <c r="Y16" s="4">
        <f t="shared" si="15"/>
        <v>40.55797514</v>
      </c>
      <c r="Z16" s="4">
        <f t="shared" si="15"/>
        <v>47.79547639</v>
      </c>
      <c r="AA16" s="4">
        <f t="shared" si="15"/>
        <v>86.36823064</v>
      </c>
      <c r="AB16" s="4">
        <f t="shared" si="15"/>
        <v>67.37993339</v>
      </c>
      <c r="AC16" s="4">
        <f t="shared" si="15"/>
        <v>9.388320957</v>
      </c>
      <c r="AD16" s="4">
        <f t="shared" si="15"/>
        <v>36.60535236</v>
      </c>
      <c r="AE16" s="4">
        <f t="shared" si="15"/>
        <v>20.72780164</v>
      </c>
      <c r="AF16" s="4">
        <f t="shared" si="15"/>
        <v>54.68868529</v>
      </c>
      <c r="AG16" s="4">
        <f t="shared" si="15"/>
        <v>42.79200153</v>
      </c>
      <c r="AH16" s="4">
        <f t="shared" si="15"/>
        <v>66.5391718</v>
      </c>
      <c r="AI16" s="4">
        <f t="shared" si="15"/>
        <v>51.74614311</v>
      </c>
      <c r="AJ16" s="4">
        <f t="shared" si="15"/>
        <v>85.90383818</v>
      </c>
      <c r="AK16" s="4">
        <f t="shared" si="15"/>
        <v>84.45814602</v>
      </c>
      <c r="AL16" s="4">
        <f t="shared" si="15"/>
        <v>73.55478707</v>
      </c>
      <c r="AM16" s="4">
        <f t="shared" si="15"/>
        <v>87.57226602</v>
      </c>
      <c r="AN16" s="4">
        <f t="shared" si="15"/>
        <v>94.24893003</v>
      </c>
      <c r="AO16" s="4">
        <f t="shared" si="15"/>
        <v>64.34573777</v>
      </c>
      <c r="AP16" s="4">
        <f t="shared" si="15"/>
        <v>114.7422499</v>
      </c>
      <c r="AQ16" s="4">
        <f t="shared" si="15"/>
        <v>85.43685696</v>
      </c>
      <c r="AR16" s="4">
        <f t="shared" si="15"/>
        <v>34.89589721</v>
      </c>
      <c r="AS16" s="4">
        <f t="shared" si="15"/>
        <v>105.035169</v>
      </c>
      <c r="AT16" s="4">
        <f t="shared" si="15"/>
        <v>19.87596568</v>
      </c>
      <c r="AU16" s="4">
        <f t="shared" si="15"/>
        <v>66.09052796</v>
      </c>
      <c r="AV16" s="4">
        <f t="shared" si="15"/>
        <v>39.13119224</v>
      </c>
      <c r="AW16" s="4">
        <f t="shared" si="15"/>
        <v>107.463133</v>
      </c>
      <c r="AX16" s="4">
        <f t="shared" si="15"/>
        <v>86.90981816</v>
      </c>
      <c r="AY16" s="4">
        <f t="shared" si="15"/>
        <v>57.15589461</v>
      </c>
      <c r="AZ16" s="4">
        <f t="shared" si="15"/>
        <v>67.12780247</v>
      </c>
      <c r="BA16" s="4">
        <f t="shared" si="15"/>
        <v>47.34234896</v>
      </c>
      <c r="BB16" s="4">
        <f t="shared" si="15"/>
        <v>50.23896309</v>
      </c>
      <c r="BC16" s="4">
        <f t="shared" si="15"/>
        <v>120.9144694</v>
      </c>
      <c r="BD16" s="4">
        <f t="shared" si="15"/>
        <v>12.29080496</v>
      </c>
    </row>
    <row r="17" ht="14.25" customHeight="1">
      <c r="A17" s="1">
        <v>15.0</v>
      </c>
      <c r="B17" s="5">
        <v>10.0323402</v>
      </c>
      <c r="C17" s="5">
        <v>1.8760687</v>
      </c>
      <c r="D17" s="6">
        <v>15.0</v>
      </c>
      <c r="E17" s="4">
        <f t="shared" ref="E17:BD17" si="16">SQRT((VLOOKUP($D17,$A$2:$B$53,2)-VLOOKUP(E$1,$A$2:$B$53,2))^2+(VLOOKUP($D17,$A$2:$C$53,3)-VLOOKUP(E$1,$A$2:$C$53,3))^2)</f>
        <v>10.20624729</v>
      </c>
      <c r="F17" s="4">
        <f t="shared" si="16"/>
        <v>78.9786724</v>
      </c>
      <c r="G17" s="4">
        <f t="shared" si="16"/>
        <v>89.04229342</v>
      </c>
      <c r="H17" s="4">
        <f t="shared" si="16"/>
        <v>116.8824984</v>
      </c>
      <c r="I17" s="4">
        <f t="shared" si="16"/>
        <v>90.51467961</v>
      </c>
      <c r="J17" s="4">
        <f t="shared" si="16"/>
        <v>44.569376</v>
      </c>
      <c r="K17" s="4">
        <f t="shared" si="16"/>
        <v>42.44103842</v>
      </c>
      <c r="L17" s="4">
        <f t="shared" si="16"/>
        <v>75.30701907</v>
      </c>
      <c r="M17" s="4">
        <f t="shared" si="16"/>
        <v>66.23497123</v>
      </c>
      <c r="N17" s="4">
        <f t="shared" si="16"/>
        <v>27.81271349</v>
      </c>
      <c r="O17" s="4">
        <f t="shared" si="16"/>
        <v>108.9989602</v>
      </c>
      <c r="P17" s="4">
        <f t="shared" si="16"/>
        <v>101.9213106</v>
      </c>
      <c r="Q17" s="4">
        <f t="shared" si="16"/>
        <v>86.73097055</v>
      </c>
      <c r="R17" s="4">
        <f t="shared" si="16"/>
        <v>19.6856268</v>
      </c>
      <c r="S17" s="4">
        <f t="shared" si="16"/>
        <v>13.78767775</v>
      </c>
      <c r="T17" s="4">
        <f t="shared" si="16"/>
        <v>0</v>
      </c>
      <c r="U17" s="4">
        <f t="shared" si="16"/>
        <v>31.10453317</v>
      </c>
      <c r="V17" s="4">
        <f t="shared" si="16"/>
        <v>59.68498173</v>
      </c>
      <c r="W17" s="4">
        <f t="shared" si="16"/>
        <v>88.65740599</v>
      </c>
      <c r="X17" s="4">
        <f t="shared" si="16"/>
        <v>96.48379758</v>
      </c>
      <c r="Y17" s="4">
        <f t="shared" si="16"/>
        <v>44.12509283</v>
      </c>
      <c r="Z17" s="4">
        <f t="shared" si="16"/>
        <v>41.9705833</v>
      </c>
      <c r="AA17" s="4">
        <f t="shared" si="16"/>
        <v>95.83697273</v>
      </c>
      <c r="AB17" s="4">
        <f t="shared" si="16"/>
        <v>57.84971341</v>
      </c>
      <c r="AC17" s="4">
        <f t="shared" si="16"/>
        <v>11.04721953</v>
      </c>
      <c r="AD17" s="4">
        <f t="shared" si="16"/>
        <v>44.26049884</v>
      </c>
      <c r="AE17" s="4">
        <f t="shared" si="16"/>
        <v>8.032358344</v>
      </c>
      <c r="AF17" s="4">
        <f t="shared" si="16"/>
        <v>52.17019375</v>
      </c>
      <c r="AG17" s="4">
        <f t="shared" si="16"/>
        <v>32.7451327</v>
      </c>
      <c r="AH17" s="4">
        <f t="shared" si="16"/>
        <v>76.33776901</v>
      </c>
      <c r="AI17" s="4">
        <f t="shared" si="16"/>
        <v>62.04775734</v>
      </c>
      <c r="AJ17" s="4">
        <f t="shared" si="16"/>
        <v>92.75397909</v>
      </c>
      <c r="AK17" s="4">
        <f t="shared" si="16"/>
        <v>89.70590693</v>
      </c>
      <c r="AL17" s="4">
        <f t="shared" si="16"/>
        <v>80.31875047</v>
      </c>
      <c r="AM17" s="4">
        <f t="shared" si="16"/>
        <v>86.99698749</v>
      </c>
      <c r="AN17" s="4">
        <f t="shared" si="16"/>
        <v>89.13865656</v>
      </c>
      <c r="AO17" s="4">
        <f t="shared" si="16"/>
        <v>73.24397495</v>
      </c>
      <c r="AP17" s="4">
        <f t="shared" si="16"/>
        <v>114.7342773</v>
      </c>
      <c r="AQ17" s="4">
        <f t="shared" si="16"/>
        <v>77.85823847</v>
      </c>
      <c r="AR17" s="4">
        <f t="shared" si="16"/>
        <v>28.99250776</v>
      </c>
      <c r="AS17" s="4">
        <f t="shared" si="16"/>
        <v>106.8235984</v>
      </c>
      <c r="AT17" s="4">
        <f t="shared" si="16"/>
        <v>9.499500485</v>
      </c>
      <c r="AU17" s="4">
        <f t="shared" si="16"/>
        <v>63.69560959</v>
      </c>
      <c r="AV17" s="4">
        <f t="shared" si="16"/>
        <v>29.42956408</v>
      </c>
      <c r="AW17" s="4">
        <f t="shared" si="16"/>
        <v>105.6534771</v>
      </c>
      <c r="AX17" s="4">
        <f t="shared" si="16"/>
        <v>91.27467251</v>
      </c>
      <c r="AY17" s="4">
        <f t="shared" si="16"/>
        <v>56.61351844</v>
      </c>
      <c r="AZ17" s="4">
        <f t="shared" si="16"/>
        <v>62.85042395</v>
      </c>
      <c r="BA17" s="4">
        <f t="shared" si="16"/>
        <v>52.70894746</v>
      </c>
      <c r="BB17" s="4">
        <f t="shared" si="16"/>
        <v>59.44719655</v>
      </c>
      <c r="BC17" s="4">
        <f t="shared" si="16"/>
        <v>122.3273283</v>
      </c>
      <c r="BD17" s="4">
        <f t="shared" si="16"/>
        <v>10.20624729</v>
      </c>
    </row>
    <row r="18" ht="14.25" customHeight="1">
      <c r="A18" s="1">
        <v>16.0</v>
      </c>
      <c r="B18" s="5">
        <v>29.3614581</v>
      </c>
      <c r="C18" s="5">
        <v>26.2456642</v>
      </c>
      <c r="D18" s="6">
        <v>16.0</v>
      </c>
      <c r="E18" s="4">
        <f t="shared" ref="E18:BD18" si="17">SQRT((VLOOKUP($D18,$A$2:$B$53,2)-VLOOKUP(E$1,$A$2:$B$53,2))^2+(VLOOKUP($D18,$A$2:$C$53,3)-VLOOKUP(E$1,$A$2:$C$53,3))^2)</f>
        <v>39.38185002</v>
      </c>
      <c r="F18" s="4">
        <f t="shared" si="17"/>
        <v>52.47096219</v>
      </c>
      <c r="G18" s="4">
        <f t="shared" si="17"/>
        <v>73.16516112</v>
      </c>
      <c r="H18" s="4">
        <f t="shared" si="17"/>
        <v>85.91822946</v>
      </c>
      <c r="I18" s="4">
        <f t="shared" si="17"/>
        <v>67.90384285</v>
      </c>
      <c r="J18" s="4">
        <f t="shared" si="17"/>
        <v>24.08634359</v>
      </c>
      <c r="K18" s="4">
        <f t="shared" si="17"/>
        <v>28.64592594</v>
      </c>
      <c r="L18" s="4">
        <f t="shared" si="17"/>
        <v>45.03901708</v>
      </c>
      <c r="M18" s="4">
        <f t="shared" si="17"/>
        <v>36.40817107</v>
      </c>
      <c r="N18" s="4">
        <f t="shared" si="17"/>
        <v>3.483422401</v>
      </c>
      <c r="O18" s="4">
        <f t="shared" si="17"/>
        <v>78.21531064</v>
      </c>
      <c r="P18" s="4">
        <f t="shared" si="17"/>
        <v>72.45283606</v>
      </c>
      <c r="Q18" s="4">
        <f t="shared" si="17"/>
        <v>71.94200037</v>
      </c>
      <c r="R18" s="4">
        <f t="shared" si="17"/>
        <v>11.81554851</v>
      </c>
      <c r="S18" s="4">
        <f t="shared" si="17"/>
        <v>31.66583378</v>
      </c>
      <c r="T18" s="4">
        <f t="shared" si="17"/>
        <v>31.10453317</v>
      </c>
      <c r="U18" s="4">
        <f t="shared" si="17"/>
        <v>0</v>
      </c>
      <c r="V18" s="4">
        <f t="shared" si="17"/>
        <v>38.84294884</v>
      </c>
      <c r="W18" s="4">
        <f t="shared" si="17"/>
        <v>57.75848947</v>
      </c>
      <c r="X18" s="4">
        <f t="shared" si="17"/>
        <v>65.554734</v>
      </c>
      <c r="Y18" s="4">
        <f t="shared" si="17"/>
        <v>15.64932976</v>
      </c>
      <c r="Z18" s="4">
        <f t="shared" si="17"/>
        <v>20.12411952</v>
      </c>
      <c r="AA18" s="4">
        <f t="shared" si="17"/>
        <v>73.01902789</v>
      </c>
      <c r="AB18" s="4">
        <f t="shared" si="17"/>
        <v>44.39594455</v>
      </c>
      <c r="AC18" s="4">
        <f t="shared" si="17"/>
        <v>23.24197781</v>
      </c>
      <c r="AD18" s="4">
        <f t="shared" si="17"/>
        <v>23.86257314</v>
      </c>
      <c r="AE18" s="4">
        <f t="shared" si="17"/>
        <v>28.32131554</v>
      </c>
      <c r="AF18" s="4">
        <f t="shared" si="17"/>
        <v>23.11083382</v>
      </c>
      <c r="AG18" s="4">
        <f t="shared" si="17"/>
        <v>26.74653869</v>
      </c>
      <c r="AH18" s="4">
        <f t="shared" si="17"/>
        <v>55.55604644</v>
      </c>
      <c r="AI18" s="4">
        <f t="shared" si="17"/>
        <v>44.3360854</v>
      </c>
      <c r="AJ18" s="4">
        <f t="shared" si="17"/>
        <v>65.31138915</v>
      </c>
      <c r="AK18" s="4">
        <f t="shared" si="17"/>
        <v>60.44138492</v>
      </c>
      <c r="AL18" s="4">
        <f t="shared" si="17"/>
        <v>53.21292691</v>
      </c>
      <c r="AM18" s="4">
        <f t="shared" si="17"/>
        <v>56.39244989</v>
      </c>
      <c r="AN18" s="4">
        <f t="shared" si="17"/>
        <v>63.41452319</v>
      </c>
      <c r="AO18" s="4">
        <f t="shared" si="17"/>
        <v>50.56549936</v>
      </c>
      <c r="AP18" s="4">
        <f t="shared" si="17"/>
        <v>83.94637999</v>
      </c>
      <c r="AQ18" s="4">
        <f t="shared" si="17"/>
        <v>57.42470131</v>
      </c>
      <c r="AR18" s="4">
        <f t="shared" si="17"/>
        <v>12.63084962</v>
      </c>
      <c r="AS18" s="4">
        <f t="shared" si="17"/>
        <v>75.72267698</v>
      </c>
      <c r="AT18" s="4">
        <f t="shared" si="17"/>
        <v>24.12287346</v>
      </c>
      <c r="AU18" s="4">
        <f t="shared" si="17"/>
        <v>34.43393491</v>
      </c>
      <c r="AV18" s="4">
        <f t="shared" si="17"/>
        <v>23.81509242</v>
      </c>
      <c r="AW18" s="4">
        <f t="shared" si="17"/>
        <v>75.89341451</v>
      </c>
      <c r="AX18" s="4">
        <f t="shared" si="17"/>
        <v>61.22864476</v>
      </c>
      <c r="AY18" s="4">
        <f t="shared" si="17"/>
        <v>25.84624388</v>
      </c>
      <c r="AZ18" s="4">
        <f t="shared" si="17"/>
        <v>36.16289421</v>
      </c>
      <c r="BA18" s="4">
        <f t="shared" si="17"/>
        <v>25.63130716</v>
      </c>
      <c r="BB18" s="4">
        <f t="shared" si="17"/>
        <v>39.17717013</v>
      </c>
      <c r="BC18" s="4">
        <f t="shared" si="17"/>
        <v>91.23349162</v>
      </c>
      <c r="BD18" s="4">
        <f t="shared" si="17"/>
        <v>39.38185002</v>
      </c>
    </row>
    <row r="19" ht="14.25" customHeight="1">
      <c r="A19" s="1">
        <v>17.0</v>
      </c>
      <c r="B19" s="5">
        <v>67.3956843</v>
      </c>
      <c r="C19" s="5">
        <v>18.3607221</v>
      </c>
      <c r="D19" s="6">
        <v>17.0</v>
      </c>
      <c r="E19" s="4">
        <f t="shared" ref="E19:BD19" si="18">SQRT((VLOOKUP($D19,$A$2:$B$53,2)-VLOOKUP(E$1,$A$2:$B$53,2))^2+(VLOOKUP($D19,$A$2:$C$53,3)-VLOOKUP(E$1,$A$2:$C$53,3))^2)</f>
        <v>69.85194613</v>
      </c>
      <c r="F19" s="4">
        <f t="shared" si="18"/>
        <v>71.88814392</v>
      </c>
      <c r="G19" s="4">
        <f t="shared" si="18"/>
        <v>34.77597697</v>
      </c>
      <c r="H19" s="4">
        <f t="shared" si="18"/>
        <v>72.45428141</v>
      </c>
      <c r="I19" s="4">
        <f t="shared" si="18"/>
        <v>30.83796822</v>
      </c>
      <c r="J19" s="4">
        <f t="shared" si="18"/>
        <v>58.65925383</v>
      </c>
      <c r="K19" s="4">
        <f t="shared" si="18"/>
        <v>65.64965535</v>
      </c>
      <c r="L19" s="4">
        <f t="shared" si="18"/>
        <v>54.45268446</v>
      </c>
      <c r="M19" s="4">
        <f t="shared" si="18"/>
        <v>51.20403015</v>
      </c>
      <c r="N19" s="4">
        <f t="shared" si="18"/>
        <v>41.36819026</v>
      </c>
      <c r="O19" s="4">
        <f t="shared" si="18"/>
        <v>63.38015498</v>
      </c>
      <c r="P19" s="4">
        <f t="shared" si="18"/>
        <v>50.11715526</v>
      </c>
      <c r="Q19" s="4">
        <f t="shared" si="18"/>
        <v>34.06969274</v>
      </c>
      <c r="R19" s="4">
        <f t="shared" si="18"/>
        <v>47.11193859</v>
      </c>
      <c r="S19" s="4">
        <f t="shared" si="18"/>
        <v>66.72115933</v>
      </c>
      <c r="T19" s="4">
        <f t="shared" si="18"/>
        <v>59.68498173</v>
      </c>
      <c r="U19" s="4">
        <f t="shared" si="18"/>
        <v>38.84294884</v>
      </c>
      <c r="V19" s="4">
        <f t="shared" si="18"/>
        <v>0</v>
      </c>
      <c r="W19" s="4">
        <f t="shared" si="18"/>
        <v>47.73628519</v>
      </c>
      <c r="X19" s="4">
        <f t="shared" si="18"/>
        <v>54.32360782</v>
      </c>
      <c r="Y19" s="4">
        <f t="shared" si="18"/>
        <v>45.32089916</v>
      </c>
      <c r="Z19" s="4">
        <f t="shared" si="18"/>
        <v>19.18284315</v>
      </c>
      <c r="AA19" s="4">
        <f t="shared" si="18"/>
        <v>95.57572445</v>
      </c>
      <c r="AB19" s="4">
        <f t="shared" si="18"/>
        <v>14.26816821</v>
      </c>
      <c r="AC19" s="4">
        <f t="shared" si="18"/>
        <v>57.33517286</v>
      </c>
      <c r="AD19" s="4">
        <f t="shared" si="18"/>
        <v>58.5572788</v>
      </c>
      <c r="AE19" s="4">
        <f t="shared" si="18"/>
        <v>52.65876766</v>
      </c>
      <c r="AF19" s="4">
        <f t="shared" si="18"/>
        <v>22.57777816</v>
      </c>
      <c r="AG19" s="4">
        <f t="shared" si="18"/>
        <v>28.9869397</v>
      </c>
      <c r="AH19" s="4">
        <f t="shared" si="18"/>
        <v>83.12032891</v>
      </c>
      <c r="AI19" s="4">
        <f t="shared" si="18"/>
        <v>76.56245965</v>
      </c>
      <c r="AJ19" s="4">
        <f t="shared" si="18"/>
        <v>80.08848652</v>
      </c>
      <c r="AK19" s="4">
        <f t="shared" si="18"/>
        <v>70.46849022</v>
      </c>
      <c r="AL19" s="4">
        <f t="shared" si="18"/>
        <v>71.14823969</v>
      </c>
      <c r="AM19" s="4">
        <f t="shared" si="18"/>
        <v>43.60644883</v>
      </c>
      <c r="AN19" s="4">
        <f t="shared" si="18"/>
        <v>30.94124015</v>
      </c>
      <c r="AO19" s="4">
        <f t="shared" si="18"/>
        <v>76.67240509</v>
      </c>
      <c r="AP19" s="4">
        <f t="shared" si="18"/>
        <v>68.53104734</v>
      </c>
      <c r="AQ19" s="4">
        <f t="shared" si="18"/>
        <v>18.80297401</v>
      </c>
      <c r="AR19" s="4">
        <f t="shared" si="18"/>
        <v>31.82568926</v>
      </c>
      <c r="AS19" s="4">
        <f t="shared" si="18"/>
        <v>68.51531521</v>
      </c>
      <c r="AT19" s="4">
        <f t="shared" si="18"/>
        <v>50.18665729</v>
      </c>
      <c r="AU19" s="4">
        <f t="shared" si="18"/>
        <v>23.03904702</v>
      </c>
      <c r="AV19" s="4">
        <f t="shared" si="18"/>
        <v>31.24585528</v>
      </c>
      <c r="AW19" s="4">
        <f t="shared" si="18"/>
        <v>54.53656481</v>
      </c>
      <c r="AX19" s="4">
        <f t="shared" si="18"/>
        <v>67.5938326</v>
      </c>
      <c r="AY19" s="4">
        <f t="shared" si="18"/>
        <v>30.11150082</v>
      </c>
      <c r="AZ19" s="4">
        <f t="shared" si="18"/>
        <v>14.1793901</v>
      </c>
      <c r="BA19" s="4">
        <f t="shared" si="18"/>
        <v>52.40131907</v>
      </c>
      <c r="BB19" s="4">
        <f t="shared" si="18"/>
        <v>70.19850488</v>
      </c>
      <c r="BC19" s="4">
        <f t="shared" si="18"/>
        <v>80.34974253</v>
      </c>
      <c r="BD19" s="4">
        <f t="shared" si="18"/>
        <v>69.85194613</v>
      </c>
    </row>
    <row r="20" ht="14.25" customHeight="1">
      <c r="A20" s="1">
        <v>18.0</v>
      </c>
      <c r="B20" s="5">
        <v>71.3231859</v>
      </c>
      <c r="C20" s="5">
        <v>65.9351654</v>
      </c>
      <c r="D20" s="6">
        <v>18.0</v>
      </c>
      <c r="E20" s="4">
        <f t="shared" ref="E20:BD20" si="19">SQRT((VLOOKUP($D20,$A$2:$B$53,2)-VLOOKUP(E$1,$A$2:$B$53,2))^2+(VLOOKUP($D20,$A$2:$C$53,3)-VLOOKUP(E$1,$A$2:$C$53,3))^2)</f>
        <v>97.13106034</v>
      </c>
      <c r="F20" s="4">
        <f t="shared" si="19"/>
        <v>44.85207013</v>
      </c>
      <c r="G20" s="4">
        <f t="shared" si="19"/>
        <v>67.8941393</v>
      </c>
      <c r="H20" s="4">
        <f t="shared" si="19"/>
        <v>28.24871446</v>
      </c>
      <c r="I20" s="4">
        <f t="shared" si="19"/>
        <v>47.59679209</v>
      </c>
      <c r="J20" s="4">
        <f t="shared" si="19"/>
        <v>59.0587193</v>
      </c>
      <c r="K20" s="4">
        <f t="shared" si="19"/>
        <v>67.84470672</v>
      </c>
      <c r="L20" s="4">
        <f t="shared" si="19"/>
        <v>25.8346251</v>
      </c>
      <c r="M20" s="4">
        <f t="shared" si="19"/>
        <v>32.25733517</v>
      </c>
      <c r="N20" s="4">
        <f t="shared" si="19"/>
        <v>61.19357034</v>
      </c>
      <c r="O20" s="4">
        <f t="shared" si="19"/>
        <v>20.53856351</v>
      </c>
      <c r="P20" s="4">
        <f t="shared" si="19"/>
        <v>21.63131785</v>
      </c>
      <c r="Q20" s="4">
        <f t="shared" si="19"/>
        <v>69.66162455</v>
      </c>
      <c r="R20" s="4">
        <f t="shared" si="19"/>
        <v>69.5547025</v>
      </c>
      <c r="S20" s="4">
        <f t="shared" si="19"/>
        <v>88.50671951</v>
      </c>
      <c r="T20" s="4">
        <f t="shared" si="19"/>
        <v>88.65740599</v>
      </c>
      <c r="U20" s="4">
        <f t="shared" si="19"/>
        <v>57.75848947</v>
      </c>
      <c r="V20" s="4">
        <f t="shared" si="19"/>
        <v>47.73628519</v>
      </c>
      <c r="W20" s="4">
        <f t="shared" si="19"/>
        <v>0</v>
      </c>
      <c r="X20" s="4">
        <f t="shared" si="19"/>
        <v>7.841348754</v>
      </c>
      <c r="Y20" s="4">
        <f t="shared" si="19"/>
        <v>48.98273597</v>
      </c>
      <c r="Z20" s="4">
        <f t="shared" si="19"/>
        <v>52.07462321</v>
      </c>
      <c r="AA20" s="4">
        <f t="shared" si="19"/>
        <v>65.50132618</v>
      </c>
      <c r="AB20" s="4">
        <f t="shared" si="19"/>
        <v>61.93377761</v>
      </c>
      <c r="AC20" s="4">
        <f t="shared" si="19"/>
        <v>80.82159806</v>
      </c>
      <c r="AD20" s="4">
        <f t="shared" si="19"/>
        <v>59.20645228</v>
      </c>
      <c r="AE20" s="4">
        <f t="shared" si="19"/>
        <v>84.58734622</v>
      </c>
      <c r="AF20" s="4">
        <f t="shared" si="19"/>
        <v>37.77211023</v>
      </c>
      <c r="AG20" s="4">
        <f t="shared" si="19"/>
        <v>69.03008637</v>
      </c>
      <c r="AH20" s="4">
        <f t="shared" si="19"/>
        <v>62.81641103</v>
      </c>
      <c r="AI20" s="4">
        <f t="shared" si="19"/>
        <v>65.60088552</v>
      </c>
      <c r="AJ20" s="4">
        <f t="shared" si="19"/>
        <v>44.78892731</v>
      </c>
      <c r="AK20" s="4">
        <f t="shared" si="19"/>
        <v>33.16398459</v>
      </c>
      <c r="AL20" s="4">
        <f t="shared" si="19"/>
        <v>42.61707248</v>
      </c>
      <c r="AM20" s="4">
        <f t="shared" si="19"/>
        <v>4.809807738</v>
      </c>
      <c r="AN20" s="4">
        <f t="shared" si="19"/>
        <v>35.11719723</v>
      </c>
      <c r="AO20" s="4">
        <f t="shared" si="19"/>
        <v>56.4254767</v>
      </c>
      <c r="AP20" s="4">
        <f t="shared" si="19"/>
        <v>26.24322506</v>
      </c>
      <c r="AQ20" s="4">
        <f t="shared" si="19"/>
        <v>50.15825433</v>
      </c>
      <c r="AR20" s="4">
        <f t="shared" si="19"/>
        <v>61.87850768</v>
      </c>
      <c r="AS20" s="4">
        <f t="shared" si="19"/>
        <v>20.86864599</v>
      </c>
      <c r="AT20" s="4">
        <f t="shared" si="19"/>
        <v>80.66877021</v>
      </c>
      <c r="AU20" s="4">
        <f t="shared" si="19"/>
        <v>27.62304384</v>
      </c>
      <c r="AV20" s="4">
        <f t="shared" si="19"/>
        <v>69.15915571</v>
      </c>
      <c r="AW20" s="4">
        <f t="shared" si="19"/>
        <v>22.72169649</v>
      </c>
      <c r="AX20" s="4">
        <f t="shared" si="19"/>
        <v>27.53608346</v>
      </c>
      <c r="AY20" s="4">
        <f t="shared" si="19"/>
        <v>32.04715326</v>
      </c>
      <c r="AZ20" s="4">
        <f t="shared" si="19"/>
        <v>34.18605816</v>
      </c>
      <c r="BA20" s="4">
        <f t="shared" si="19"/>
        <v>46.50658791</v>
      </c>
      <c r="BB20" s="4">
        <f t="shared" si="19"/>
        <v>59.64614483</v>
      </c>
      <c r="BC20" s="4">
        <f t="shared" si="19"/>
        <v>34.45214432</v>
      </c>
      <c r="BD20" s="4">
        <f t="shared" si="19"/>
        <v>97.13106034</v>
      </c>
    </row>
    <row r="21" ht="14.25" customHeight="1">
      <c r="A21" s="1">
        <v>19.0</v>
      </c>
      <c r="B21" s="5">
        <v>76.3679417</v>
      </c>
      <c r="C21" s="5">
        <v>71.9382637</v>
      </c>
      <c r="D21" s="6">
        <v>19.0</v>
      </c>
      <c r="E21" s="4">
        <f t="shared" ref="E21:BD21" si="20">SQRT((VLOOKUP($D21,$A$2:$B$53,2)-VLOOKUP(E$1,$A$2:$B$53,2))^2+(VLOOKUP($D21,$A$2:$C$53,3)-VLOOKUP(E$1,$A$2:$C$53,3))^2)</f>
        <v>104.9150909</v>
      </c>
      <c r="F21" s="4">
        <f t="shared" si="20"/>
        <v>48.51456315</v>
      </c>
      <c r="G21" s="4">
        <f t="shared" si="20"/>
        <v>71.66188215</v>
      </c>
      <c r="H21" s="4">
        <f t="shared" si="20"/>
        <v>20.40902475</v>
      </c>
      <c r="I21" s="4">
        <f t="shared" si="20"/>
        <v>50.44124704</v>
      </c>
      <c r="J21" s="4">
        <f t="shared" si="20"/>
        <v>65.94667697</v>
      </c>
      <c r="K21" s="4">
        <f t="shared" si="20"/>
        <v>74.6571107</v>
      </c>
      <c r="L21" s="4">
        <f t="shared" si="20"/>
        <v>30.99400137</v>
      </c>
      <c r="M21" s="4">
        <f t="shared" si="20"/>
        <v>38.47583259</v>
      </c>
      <c r="N21" s="4">
        <f t="shared" si="20"/>
        <v>68.98146376</v>
      </c>
      <c r="O21" s="4">
        <f t="shared" si="20"/>
        <v>12.99460909</v>
      </c>
      <c r="P21" s="4">
        <f t="shared" si="20"/>
        <v>19.13163218</v>
      </c>
      <c r="Q21" s="4">
        <f t="shared" si="20"/>
        <v>73.73064142</v>
      </c>
      <c r="R21" s="4">
        <f t="shared" si="20"/>
        <v>77.34104087</v>
      </c>
      <c r="S21" s="4">
        <f t="shared" si="20"/>
        <v>96.17391156</v>
      </c>
      <c r="T21" s="4">
        <f t="shared" si="20"/>
        <v>96.48379758</v>
      </c>
      <c r="U21" s="4">
        <f t="shared" si="20"/>
        <v>65.554734</v>
      </c>
      <c r="V21" s="4">
        <f t="shared" si="20"/>
        <v>54.32360782</v>
      </c>
      <c r="W21" s="4">
        <f t="shared" si="20"/>
        <v>7.841348754</v>
      </c>
      <c r="X21" s="4">
        <f t="shared" si="20"/>
        <v>0</v>
      </c>
      <c r="Y21" s="4">
        <f t="shared" si="20"/>
        <v>56.392583</v>
      </c>
      <c r="Z21" s="4">
        <f t="shared" si="20"/>
        <v>59.7211379</v>
      </c>
      <c r="AA21" s="4">
        <f t="shared" si="20"/>
        <v>67.45158927</v>
      </c>
      <c r="AB21" s="4">
        <f t="shared" si="20"/>
        <v>68.37281537</v>
      </c>
      <c r="AC21" s="4">
        <f t="shared" si="20"/>
        <v>88.57557698</v>
      </c>
      <c r="AD21" s="4">
        <f t="shared" si="20"/>
        <v>66.1103501</v>
      </c>
      <c r="AE21" s="4">
        <f t="shared" si="20"/>
        <v>92.42782865</v>
      </c>
      <c r="AF21" s="4">
        <f t="shared" si="20"/>
        <v>45.55457398</v>
      </c>
      <c r="AG21" s="4">
        <f t="shared" si="20"/>
        <v>76.61176691</v>
      </c>
      <c r="AH21" s="4">
        <f t="shared" si="20"/>
        <v>66.94429178</v>
      </c>
      <c r="AI21" s="4">
        <f t="shared" si="20"/>
        <v>71.08026273</v>
      </c>
      <c r="AJ21" s="4">
        <f t="shared" si="20"/>
        <v>46.1988908</v>
      </c>
      <c r="AK21" s="4">
        <f t="shared" si="20"/>
        <v>34.76802098</v>
      </c>
      <c r="AL21" s="4">
        <f t="shared" si="20"/>
        <v>46.08081989</v>
      </c>
      <c r="AM21" s="4">
        <f t="shared" si="20"/>
        <v>10.81296621</v>
      </c>
      <c r="AN21" s="4">
        <f t="shared" si="20"/>
        <v>37.82670265</v>
      </c>
      <c r="AO21" s="4">
        <f t="shared" si="20"/>
        <v>60.82489005</v>
      </c>
      <c r="AP21" s="4">
        <f t="shared" si="20"/>
        <v>18.60764623</v>
      </c>
      <c r="AQ21" s="4">
        <f t="shared" si="20"/>
        <v>54.79422878</v>
      </c>
      <c r="AR21" s="4">
        <f t="shared" si="20"/>
        <v>69.69430674</v>
      </c>
      <c r="AS21" s="4">
        <f t="shared" si="20"/>
        <v>14.51286769</v>
      </c>
      <c r="AT21" s="4">
        <f t="shared" si="20"/>
        <v>88.5100712</v>
      </c>
      <c r="AU21" s="4">
        <f t="shared" si="20"/>
        <v>35.17985684</v>
      </c>
      <c r="AV21" s="4">
        <f t="shared" si="20"/>
        <v>76.833628</v>
      </c>
      <c r="AW21" s="4">
        <f t="shared" si="20"/>
        <v>18.6659954</v>
      </c>
      <c r="AX21" s="4">
        <f t="shared" si="20"/>
        <v>28.5887606</v>
      </c>
      <c r="AY21" s="4">
        <f t="shared" si="20"/>
        <v>39.87964172</v>
      </c>
      <c r="AZ21" s="4">
        <f t="shared" si="20"/>
        <v>41.19799161</v>
      </c>
      <c r="BA21" s="4">
        <f t="shared" si="20"/>
        <v>53.30431087</v>
      </c>
      <c r="BB21" s="4">
        <f t="shared" si="20"/>
        <v>65.38221568</v>
      </c>
      <c r="BC21" s="4">
        <f t="shared" si="20"/>
        <v>26.78705046</v>
      </c>
      <c r="BD21" s="4">
        <f t="shared" si="20"/>
        <v>104.9150909</v>
      </c>
    </row>
    <row r="22" ht="14.25" customHeight="1">
      <c r="A22" s="1">
        <v>20.0</v>
      </c>
      <c r="B22" s="5">
        <v>28.6545753</v>
      </c>
      <c r="C22" s="5">
        <v>41.8790208</v>
      </c>
      <c r="D22" s="6">
        <v>20.0</v>
      </c>
      <c r="E22" s="4">
        <f t="shared" ref="E22:BD22" si="21">SQRT((VLOOKUP($D22,$A$2:$B$53,2)-VLOOKUP(E$1,$A$2:$B$53,2))^2+(VLOOKUP($D22,$A$2:$C$53,3)-VLOOKUP(E$1,$A$2:$C$53,3))^2)</f>
        <v>50.74383774</v>
      </c>
      <c r="F22" s="4">
        <f t="shared" si="21"/>
        <v>36.82887308</v>
      </c>
      <c r="G22" s="4">
        <f t="shared" si="21"/>
        <v>79.95837184</v>
      </c>
      <c r="H22" s="4">
        <f t="shared" si="21"/>
        <v>76.19242051</v>
      </c>
      <c r="I22" s="4">
        <f t="shared" si="21"/>
        <v>70.41731637</v>
      </c>
      <c r="J22" s="4">
        <f t="shared" si="21"/>
        <v>13.61897819</v>
      </c>
      <c r="K22" s="4">
        <f t="shared" si="21"/>
        <v>21.73000178</v>
      </c>
      <c r="L22" s="4">
        <f t="shared" si="21"/>
        <v>31.3491974</v>
      </c>
      <c r="M22" s="4">
        <f t="shared" si="21"/>
        <v>22.14742342</v>
      </c>
      <c r="N22" s="4">
        <f t="shared" si="21"/>
        <v>17.69611151</v>
      </c>
      <c r="O22" s="4">
        <f t="shared" si="21"/>
        <v>69.37894069</v>
      </c>
      <c r="P22" s="4">
        <f t="shared" si="21"/>
        <v>66.89272822</v>
      </c>
      <c r="Q22" s="4">
        <f t="shared" si="21"/>
        <v>79.38874884</v>
      </c>
      <c r="R22" s="4">
        <f t="shared" si="21"/>
        <v>24.66159895</v>
      </c>
      <c r="S22" s="4">
        <f t="shared" si="21"/>
        <v>40.55797514</v>
      </c>
      <c r="T22" s="4">
        <f t="shared" si="21"/>
        <v>44.12509283</v>
      </c>
      <c r="U22" s="4">
        <f t="shared" si="21"/>
        <v>15.64932976</v>
      </c>
      <c r="V22" s="4">
        <f t="shared" si="21"/>
        <v>45.32089916</v>
      </c>
      <c r="W22" s="4">
        <f t="shared" si="21"/>
        <v>48.98273597</v>
      </c>
      <c r="X22" s="4">
        <f t="shared" si="21"/>
        <v>56.392583</v>
      </c>
      <c r="Y22" s="4">
        <f t="shared" si="21"/>
        <v>0</v>
      </c>
      <c r="Z22" s="4">
        <f t="shared" si="21"/>
        <v>29.91669084</v>
      </c>
      <c r="AA22" s="4">
        <f t="shared" si="21"/>
        <v>57.64533639</v>
      </c>
      <c r="AB22" s="4">
        <f t="shared" si="21"/>
        <v>54.43105124</v>
      </c>
      <c r="AC22" s="4">
        <f t="shared" si="21"/>
        <v>34.27584168</v>
      </c>
      <c r="AD22" s="4">
        <f t="shared" si="21"/>
        <v>13.57304773</v>
      </c>
      <c r="AE22" s="4">
        <f t="shared" si="21"/>
        <v>42.90461311</v>
      </c>
      <c r="AF22" s="4">
        <f t="shared" si="21"/>
        <v>23.80830204</v>
      </c>
      <c r="AG22" s="4">
        <f t="shared" si="21"/>
        <v>41.26848147</v>
      </c>
      <c r="AH22" s="4">
        <f t="shared" si="21"/>
        <v>40.97256797</v>
      </c>
      <c r="AI22" s="4">
        <f t="shared" si="21"/>
        <v>31.68212117</v>
      </c>
      <c r="AJ22" s="4">
        <f t="shared" si="21"/>
        <v>49.81771362</v>
      </c>
      <c r="AK22" s="4">
        <f t="shared" si="21"/>
        <v>45.67351386</v>
      </c>
      <c r="AL22" s="4">
        <f t="shared" si="21"/>
        <v>37.62442516</v>
      </c>
      <c r="AM22" s="4">
        <f t="shared" si="21"/>
        <v>48.81533739</v>
      </c>
      <c r="AN22" s="4">
        <f t="shared" si="21"/>
        <v>63.29209186</v>
      </c>
      <c r="AO22" s="4">
        <f t="shared" si="21"/>
        <v>35.50858598</v>
      </c>
      <c r="AP22" s="4">
        <f t="shared" si="21"/>
        <v>74.99101542</v>
      </c>
      <c r="AQ22" s="4">
        <f t="shared" si="21"/>
        <v>62.28678721</v>
      </c>
      <c r="AR22" s="4">
        <f t="shared" si="21"/>
        <v>27.47273581</v>
      </c>
      <c r="AS22" s="4">
        <f t="shared" si="21"/>
        <v>64.51778162</v>
      </c>
      <c r="AT22" s="4">
        <f t="shared" si="21"/>
        <v>38.68458807</v>
      </c>
      <c r="AU22" s="4">
        <f t="shared" si="21"/>
        <v>32.12205728</v>
      </c>
      <c r="AV22" s="4">
        <f t="shared" si="21"/>
        <v>38.76018969</v>
      </c>
      <c r="AW22" s="4">
        <f t="shared" si="21"/>
        <v>69.67753667</v>
      </c>
      <c r="AX22" s="4">
        <f t="shared" si="21"/>
        <v>47.16972565</v>
      </c>
      <c r="AY22" s="4">
        <f t="shared" si="21"/>
        <v>20.78943469</v>
      </c>
      <c r="AZ22" s="4">
        <f t="shared" si="21"/>
        <v>37.58428121</v>
      </c>
      <c r="BA22" s="4">
        <f t="shared" si="21"/>
        <v>10.02448588</v>
      </c>
      <c r="BB22" s="4">
        <f t="shared" si="21"/>
        <v>25.67335822</v>
      </c>
      <c r="BC22" s="4">
        <f t="shared" si="21"/>
        <v>80.4461112</v>
      </c>
      <c r="BD22" s="4">
        <f t="shared" si="21"/>
        <v>50.74383774</v>
      </c>
    </row>
    <row r="23" ht="14.25" customHeight="1">
      <c r="A23" s="1">
        <v>21.0</v>
      </c>
      <c r="B23" s="5">
        <v>48.2338914</v>
      </c>
      <c r="C23" s="5">
        <v>19.2591452</v>
      </c>
      <c r="D23" s="6">
        <v>21.0</v>
      </c>
      <c r="E23" s="4">
        <f t="shared" ref="E23:BD23" si="22">SQRT((VLOOKUP($D23,$A$2:$B$53,2)-VLOOKUP(E$1,$A$2:$B$53,2))^2+(VLOOKUP($D23,$A$2:$C$53,3)-VLOOKUP(E$1,$A$2:$C$53,3))^2)</f>
        <v>51.93672066</v>
      </c>
      <c r="F23" s="4">
        <f t="shared" si="22"/>
        <v>62.69157492</v>
      </c>
      <c r="G23" s="4">
        <f t="shared" si="22"/>
        <v>53.06920098</v>
      </c>
      <c r="H23" s="4">
        <f t="shared" si="22"/>
        <v>79.71967772</v>
      </c>
      <c r="I23" s="4">
        <f t="shared" si="22"/>
        <v>49.49626378</v>
      </c>
      <c r="J23" s="4">
        <f t="shared" si="22"/>
        <v>42.16568142</v>
      </c>
      <c r="K23" s="4">
        <f t="shared" si="22"/>
        <v>48.15342213</v>
      </c>
      <c r="L23" s="4">
        <f t="shared" si="22"/>
        <v>49.07004439</v>
      </c>
      <c r="M23" s="4">
        <f t="shared" si="22"/>
        <v>42.89816028</v>
      </c>
      <c r="N23" s="4">
        <f t="shared" si="22"/>
        <v>22.35526598</v>
      </c>
      <c r="O23" s="4">
        <f t="shared" si="22"/>
        <v>71.08069006</v>
      </c>
      <c r="P23" s="4">
        <f t="shared" si="22"/>
        <v>61.36271828</v>
      </c>
      <c r="Q23" s="4">
        <f t="shared" si="22"/>
        <v>51.81798698</v>
      </c>
      <c r="R23" s="4">
        <f t="shared" si="22"/>
        <v>27.95503234</v>
      </c>
      <c r="S23" s="4">
        <f t="shared" si="22"/>
        <v>47.79547639</v>
      </c>
      <c r="T23" s="4">
        <f t="shared" si="22"/>
        <v>41.9705833</v>
      </c>
      <c r="U23" s="4">
        <f t="shared" si="22"/>
        <v>20.12411952</v>
      </c>
      <c r="V23" s="4">
        <f t="shared" si="22"/>
        <v>19.18284315</v>
      </c>
      <c r="W23" s="4">
        <f t="shared" si="22"/>
        <v>52.07462321</v>
      </c>
      <c r="X23" s="4">
        <f t="shared" si="22"/>
        <v>59.7211379</v>
      </c>
      <c r="Y23" s="4">
        <f t="shared" si="22"/>
        <v>29.91669084</v>
      </c>
      <c r="Z23" s="4">
        <f t="shared" si="22"/>
        <v>0</v>
      </c>
      <c r="AA23" s="4">
        <f t="shared" si="22"/>
        <v>85.52190766</v>
      </c>
      <c r="AB23" s="4">
        <f t="shared" si="22"/>
        <v>24.78283239</v>
      </c>
      <c r="AC23" s="4">
        <f t="shared" si="22"/>
        <v>38.44096784</v>
      </c>
      <c r="AD23" s="4">
        <f t="shared" si="22"/>
        <v>42.00869741</v>
      </c>
      <c r="AE23" s="4">
        <f t="shared" si="22"/>
        <v>35.73633632</v>
      </c>
      <c r="AF23" s="4">
        <f t="shared" si="22"/>
        <v>15.03761547</v>
      </c>
      <c r="AG23" s="4">
        <f t="shared" si="22"/>
        <v>17.06837251</v>
      </c>
      <c r="AH23" s="4">
        <f t="shared" si="22"/>
        <v>70.42033739</v>
      </c>
      <c r="AI23" s="4">
        <f t="shared" si="22"/>
        <v>61.53050515</v>
      </c>
      <c r="AJ23" s="4">
        <f t="shared" si="22"/>
        <v>73.4053838</v>
      </c>
      <c r="AK23" s="4">
        <f t="shared" si="22"/>
        <v>65.73596413</v>
      </c>
      <c r="AL23" s="4">
        <f t="shared" si="22"/>
        <v>62.6235734</v>
      </c>
      <c r="AM23" s="4">
        <f t="shared" si="22"/>
        <v>49.18474772</v>
      </c>
      <c r="AN23" s="4">
        <f t="shared" si="22"/>
        <v>47.17975114</v>
      </c>
      <c r="AO23" s="4">
        <f t="shared" si="22"/>
        <v>64.50297315</v>
      </c>
      <c r="AP23" s="4">
        <f t="shared" si="22"/>
        <v>76.69678432</v>
      </c>
      <c r="AQ23" s="4">
        <f t="shared" si="22"/>
        <v>37.98171337</v>
      </c>
      <c r="AR23" s="4">
        <f t="shared" si="22"/>
        <v>13.1215757</v>
      </c>
      <c r="AS23" s="4">
        <f t="shared" si="22"/>
        <v>72.4178505</v>
      </c>
      <c r="AT23" s="4">
        <f t="shared" si="22"/>
        <v>32.6307278</v>
      </c>
      <c r="AU23" s="4">
        <f t="shared" si="22"/>
        <v>24.580598</v>
      </c>
      <c r="AV23" s="4">
        <f t="shared" si="22"/>
        <v>17.13314038</v>
      </c>
      <c r="AW23" s="4">
        <f t="shared" si="22"/>
        <v>65.40652428</v>
      </c>
      <c r="AX23" s="4">
        <f t="shared" si="22"/>
        <v>64.54300944</v>
      </c>
      <c r="AY23" s="4">
        <f t="shared" si="22"/>
        <v>23.3001527</v>
      </c>
      <c r="AZ23" s="4">
        <f t="shared" si="22"/>
        <v>21.26970675</v>
      </c>
      <c r="BA23" s="4">
        <f t="shared" si="22"/>
        <v>38.81681402</v>
      </c>
      <c r="BB23" s="4">
        <f t="shared" si="22"/>
        <v>55.59004852</v>
      </c>
      <c r="BC23" s="4">
        <f t="shared" si="22"/>
        <v>86.49811635</v>
      </c>
      <c r="BD23" s="4">
        <f t="shared" si="22"/>
        <v>51.93672066</v>
      </c>
    </row>
    <row r="24" ht="14.25" customHeight="1">
      <c r="A24" s="1">
        <v>22.0</v>
      </c>
      <c r="B24" s="5">
        <v>14.0012104</v>
      </c>
      <c r="C24" s="5">
        <v>97.6308253</v>
      </c>
      <c r="D24" s="6">
        <v>22.0</v>
      </c>
      <c r="E24" s="4">
        <f t="shared" ref="E24:BD24" si="23">SQRT((VLOOKUP($D24,$A$2:$B$53,2)-VLOOKUP(E$1,$A$2:$B$53,2))^2+(VLOOKUP($D24,$A$2:$C$53,3)-VLOOKUP(E$1,$A$2:$C$53,3))^2)</f>
        <v>98.6296707</v>
      </c>
      <c r="F24" s="4">
        <f t="shared" si="23"/>
        <v>23.73570226</v>
      </c>
      <c r="G24" s="4">
        <f t="shared" si="23"/>
        <v>126.520409</v>
      </c>
      <c r="H24" s="4">
        <f t="shared" si="23"/>
        <v>76.57936651</v>
      </c>
      <c r="I24" s="4">
        <f t="shared" si="23"/>
        <v>109.8163545</v>
      </c>
      <c r="J24" s="4">
        <f t="shared" si="23"/>
        <v>51.57533563</v>
      </c>
      <c r="K24" s="4">
        <f t="shared" si="23"/>
        <v>53.86896557</v>
      </c>
      <c r="L24" s="4">
        <f t="shared" si="23"/>
        <v>43.13713082</v>
      </c>
      <c r="M24" s="4">
        <f t="shared" si="23"/>
        <v>44.38331154</v>
      </c>
      <c r="N24" s="4">
        <f t="shared" si="23"/>
        <v>74.36210696</v>
      </c>
      <c r="O24" s="4">
        <f t="shared" si="23"/>
        <v>76.09029765</v>
      </c>
      <c r="P24" s="4">
        <f t="shared" si="23"/>
        <v>86.36043165</v>
      </c>
      <c r="Q24" s="4">
        <f t="shared" si="23"/>
        <v>127.1626268</v>
      </c>
      <c r="R24" s="4">
        <f t="shared" si="23"/>
        <v>79.19935336</v>
      </c>
      <c r="S24" s="4">
        <f t="shared" si="23"/>
        <v>86.36823064</v>
      </c>
      <c r="T24" s="4">
        <f t="shared" si="23"/>
        <v>95.83697273</v>
      </c>
      <c r="U24" s="4">
        <f t="shared" si="23"/>
        <v>73.01902789</v>
      </c>
      <c r="V24" s="4">
        <f t="shared" si="23"/>
        <v>95.57572445</v>
      </c>
      <c r="W24" s="4">
        <f t="shared" si="23"/>
        <v>65.50132618</v>
      </c>
      <c r="X24" s="4">
        <f t="shared" si="23"/>
        <v>67.45158927</v>
      </c>
      <c r="Y24" s="4">
        <f t="shared" si="23"/>
        <v>57.64533639</v>
      </c>
      <c r="Z24" s="4">
        <f t="shared" si="23"/>
        <v>85.52190766</v>
      </c>
      <c r="AA24" s="4">
        <f t="shared" si="23"/>
        <v>0</v>
      </c>
      <c r="AB24" s="4">
        <f t="shared" si="23"/>
        <v>107.9196871</v>
      </c>
      <c r="AC24" s="4">
        <f t="shared" si="23"/>
        <v>84.79124298</v>
      </c>
      <c r="AD24" s="4">
        <f t="shared" si="23"/>
        <v>51.87899763</v>
      </c>
      <c r="AE24" s="4">
        <f t="shared" si="23"/>
        <v>97.36966841</v>
      </c>
      <c r="AF24" s="4">
        <f t="shared" si="23"/>
        <v>73.65583904</v>
      </c>
      <c r="AG24" s="4">
        <f t="shared" si="23"/>
        <v>98.81277247</v>
      </c>
      <c r="AH24" s="4">
        <f t="shared" si="23"/>
        <v>19.8843425</v>
      </c>
      <c r="AI24" s="4">
        <f t="shared" si="23"/>
        <v>34.84357179</v>
      </c>
      <c r="AJ24" s="4">
        <f t="shared" si="23"/>
        <v>21.38825734</v>
      </c>
      <c r="AK24" s="4">
        <f t="shared" si="23"/>
        <v>32.68704334</v>
      </c>
      <c r="AL24" s="4">
        <f t="shared" si="23"/>
        <v>24.8324649</v>
      </c>
      <c r="AM24" s="4">
        <f t="shared" si="23"/>
        <v>69.4287916</v>
      </c>
      <c r="AN24" s="4">
        <f t="shared" si="23"/>
        <v>98.38112301</v>
      </c>
      <c r="AO24" s="4">
        <f t="shared" si="23"/>
        <v>22.78115794</v>
      </c>
      <c r="AP24" s="4">
        <f t="shared" si="23"/>
        <v>79.21409218</v>
      </c>
      <c r="AQ24" s="4">
        <f t="shared" si="23"/>
        <v>107.4613226</v>
      </c>
      <c r="AR24" s="4">
        <f t="shared" si="23"/>
        <v>85.11799479</v>
      </c>
      <c r="AS24" s="4">
        <f t="shared" si="23"/>
        <v>62.35183533</v>
      </c>
      <c r="AT24" s="4">
        <f t="shared" si="23"/>
        <v>93.40779807</v>
      </c>
      <c r="AU24" s="4">
        <f t="shared" si="23"/>
        <v>73.87885429</v>
      </c>
      <c r="AV24" s="4">
        <f t="shared" si="23"/>
        <v>96.3998602</v>
      </c>
      <c r="AW24" s="4">
        <f t="shared" si="23"/>
        <v>86.08785117</v>
      </c>
      <c r="AX24" s="4">
        <f t="shared" si="23"/>
        <v>38.89466171</v>
      </c>
      <c r="AY24" s="4">
        <f t="shared" si="23"/>
        <v>65.51147105</v>
      </c>
      <c r="AZ24" s="4">
        <f t="shared" si="23"/>
        <v>82.85443515</v>
      </c>
      <c r="BA24" s="4">
        <f t="shared" si="23"/>
        <v>47.67423083</v>
      </c>
      <c r="BB24" s="4">
        <f t="shared" si="23"/>
        <v>36.39875865</v>
      </c>
      <c r="BC24" s="4">
        <f t="shared" si="23"/>
        <v>74.2178378</v>
      </c>
      <c r="BD24" s="4">
        <f t="shared" si="23"/>
        <v>98.6296707</v>
      </c>
    </row>
    <row r="25" ht="14.25" customHeight="1">
      <c r="A25" s="1">
        <v>23.0</v>
      </c>
      <c r="B25" s="5">
        <v>67.8393113</v>
      </c>
      <c r="C25" s="5">
        <v>4.0994522</v>
      </c>
      <c r="D25" s="6">
        <v>23.0</v>
      </c>
      <c r="E25" s="4">
        <f t="shared" ref="E25:BD25" si="24">SQRT((VLOOKUP($D25,$A$2:$B$53,2)-VLOOKUP(E$1,$A$2:$B$53,2))^2+(VLOOKUP($D25,$A$2:$C$53,3)-VLOOKUP(E$1,$A$2:$C$53,3))^2)</f>
        <v>67.96306104</v>
      </c>
      <c r="F25" s="4">
        <f t="shared" si="24"/>
        <v>84.42370669</v>
      </c>
      <c r="G25" s="4">
        <f t="shared" si="24"/>
        <v>31.211223</v>
      </c>
      <c r="H25" s="4">
        <f t="shared" si="24"/>
        <v>86.01096586</v>
      </c>
      <c r="I25" s="4">
        <f t="shared" si="24"/>
        <v>36.69858594</v>
      </c>
      <c r="J25" s="4">
        <f t="shared" si="24"/>
        <v>66.94086379</v>
      </c>
      <c r="K25" s="4">
        <f t="shared" si="24"/>
        <v>72.8309662</v>
      </c>
      <c r="L25" s="4">
        <f t="shared" si="24"/>
        <v>67.90595928</v>
      </c>
      <c r="M25" s="4">
        <f t="shared" si="24"/>
        <v>63.82230186</v>
      </c>
      <c r="N25" s="4">
        <f t="shared" si="24"/>
        <v>46.05640968</v>
      </c>
      <c r="O25" s="4">
        <f t="shared" si="24"/>
        <v>76.91460944</v>
      </c>
      <c r="P25" s="4">
        <f t="shared" si="24"/>
        <v>62.68622766</v>
      </c>
      <c r="Q25" s="4">
        <f t="shared" si="24"/>
        <v>29.07720259</v>
      </c>
      <c r="R25" s="4">
        <f t="shared" si="24"/>
        <v>49.73985982</v>
      </c>
      <c r="S25" s="4">
        <f t="shared" si="24"/>
        <v>67.37993339</v>
      </c>
      <c r="T25" s="4">
        <f t="shared" si="24"/>
        <v>57.84971341</v>
      </c>
      <c r="U25" s="4">
        <f t="shared" si="24"/>
        <v>44.39594455</v>
      </c>
      <c r="V25" s="4">
        <f t="shared" si="24"/>
        <v>14.26816821</v>
      </c>
      <c r="W25" s="4">
        <f t="shared" si="24"/>
        <v>61.93377761</v>
      </c>
      <c r="X25" s="4">
        <f t="shared" si="24"/>
        <v>68.37281537</v>
      </c>
      <c r="Y25" s="4">
        <f t="shared" si="24"/>
        <v>54.43105124</v>
      </c>
      <c r="Z25" s="4">
        <f t="shared" si="24"/>
        <v>24.78283239</v>
      </c>
      <c r="AA25" s="4">
        <f t="shared" si="24"/>
        <v>107.9196871</v>
      </c>
      <c r="AB25" s="4">
        <f t="shared" si="24"/>
        <v>0</v>
      </c>
      <c r="AC25" s="4">
        <f t="shared" si="24"/>
        <v>58.19233804</v>
      </c>
      <c r="AD25" s="4">
        <f t="shared" si="24"/>
        <v>66.78666451</v>
      </c>
      <c r="AE25" s="4">
        <f t="shared" si="24"/>
        <v>50.06423473</v>
      </c>
      <c r="AF25" s="4">
        <f t="shared" si="24"/>
        <v>34.26799128</v>
      </c>
      <c r="AG25" s="4">
        <f t="shared" si="24"/>
        <v>25.1046385</v>
      </c>
      <c r="AH25" s="4">
        <f t="shared" si="24"/>
        <v>94.1853947</v>
      </c>
      <c r="AI25" s="4">
        <f t="shared" si="24"/>
        <v>86.1130081</v>
      </c>
      <c r="AJ25" s="4">
        <f t="shared" si="24"/>
        <v>93.42945424</v>
      </c>
      <c r="AK25" s="4">
        <f t="shared" si="24"/>
        <v>84.18385601</v>
      </c>
      <c r="AL25" s="4">
        <f t="shared" si="24"/>
        <v>83.90508526</v>
      </c>
      <c r="AM25" s="4">
        <f t="shared" si="24"/>
        <v>57.72394415</v>
      </c>
      <c r="AN25" s="4">
        <f t="shared" si="24"/>
        <v>41.01544211</v>
      </c>
      <c r="AO25" s="4">
        <f t="shared" si="24"/>
        <v>87.98307868</v>
      </c>
      <c r="AP25" s="4">
        <f t="shared" si="24"/>
        <v>81.88810053</v>
      </c>
      <c r="AQ25" s="4">
        <f t="shared" si="24"/>
        <v>23.04545609</v>
      </c>
      <c r="AR25" s="4">
        <f t="shared" si="24"/>
        <v>34.03073275</v>
      </c>
      <c r="AS25" s="4">
        <f t="shared" si="24"/>
        <v>82.65559557</v>
      </c>
      <c r="AT25" s="4">
        <f t="shared" si="24"/>
        <v>48.64081807</v>
      </c>
      <c r="AU25" s="4">
        <f t="shared" si="24"/>
        <v>37.00572954</v>
      </c>
      <c r="AV25" s="4">
        <f t="shared" si="24"/>
        <v>28.51024914</v>
      </c>
      <c r="AW25" s="4">
        <f t="shared" si="24"/>
        <v>67.16647639</v>
      </c>
      <c r="AX25" s="4">
        <f t="shared" si="24"/>
        <v>81.56722692</v>
      </c>
      <c r="AY25" s="4">
        <f t="shared" si="24"/>
        <v>42.60918583</v>
      </c>
      <c r="AZ25" s="4">
        <f t="shared" si="24"/>
        <v>28.37973639</v>
      </c>
      <c r="BA25" s="4">
        <f t="shared" si="24"/>
        <v>62.75527725</v>
      </c>
      <c r="BB25" s="4">
        <f t="shared" si="24"/>
        <v>80.03304435</v>
      </c>
      <c r="BC25" s="4">
        <f t="shared" si="24"/>
        <v>94.10007471</v>
      </c>
      <c r="BD25" s="4">
        <f t="shared" si="24"/>
        <v>67.96306104</v>
      </c>
    </row>
    <row r="26" ht="14.25" customHeight="1">
      <c r="A26" s="1">
        <v>24.0</v>
      </c>
      <c r="B26" s="5">
        <v>10.319281</v>
      </c>
      <c r="C26" s="5">
        <v>12.9195611</v>
      </c>
      <c r="D26" s="6">
        <v>24.0</v>
      </c>
      <c r="E26" s="4">
        <f t="shared" ref="E26:BD26" si="25">SQRT((VLOOKUP($D26,$A$2:$B$53,2)-VLOOKUP(E$1,$A$2:$B$53,2))^2+(VLOOKUP($D26,$A$2:$C$53,3)-VLOOKUP(E$1,$A$2:$C$53,3))^2)</f>
        <v>16.53489097</v>
      </c>
      <c r="F26" s="4">
        <f t="shared" si="25"/>
        <v>68.2071916</v>
      </c>
      <c r="G26" s="4">
        <f t="shared" si="25"/>
        <v>89.18206395</v>
      </c>
      <c r="H26" s="4">
        <f t="shared" si="25"/>
        <v>108.8682623</v>
      </c>
      <c r="I26" s="4">
        <f t="shared" si="25"/>
        <v>87.92846715</v>
      </c>
      <c r="J26" s="4">
        <f t="shared" si="25"/>
        <v>33.59774332</v>
      </c>
      <c r="K26" s="4">
        <f t="shared" si="25"/>
        <v>31.46293962</v>
      </c>
      <c r="L26" s="4">
        <f t="shared" si="25"/>
        <v>65.62470484</v>
      </c>
      <c r="M26" s="4">
        <f t="shared" si="25"/>
        <v>56.40112006</v>
      </c>
      <c r="N26" s="4">
        <f t="shared" si="25"/>
        <v>19.75981079</v>
      </c>
      <c r="O26" s="4">
        <f t="shared" si="25"/>
        <v>101.3289224</v>
      </c>
      <c r="P26" s="4">
        <f t="shared" si="25"/>
        <v>95.60854498</v>
      </c>
      <c r="Q26" s="4">
        <f t="shared" si="25"/>
        <v>87.24697379</v>
      </c>
      <c r="R26" s="4">
        <f t="shared" si="25"/>
        <v>11.5112121</v>
      </c>
      <c r="S26" s="4">
        <f t="shared" si="25"/>
        <v>9.388320957</v>
      </c>
      <c r="T26" s="4">
        <f t="shared" si="25"/>
        <v>11.04721953</v>
      </c>
      <c r="U26" s="4">
        <f t="shared" si="25"/>
        <v>23.24197781</v>
      </c>
      <c r="V26" s="4">
        <f t="shared" si="25"/>
        <v>57.33517286</v>
      </c>
      <c r="W26" s="4">
        <f t="shared" si="25"/>
        <v>80.82159806</v>
      </c>
      <c r="X26" s="4">
        <f t="shared" si="25"/>
        <v>88.57557698</v>
      </c>
      <c r="Y26" s="4">
        <f t="shared" si="25"/>
        <v>34.27584168</v>
      </c>
      <c r="Z26" s="4">
        <f t="shared" si="25"/>
        <v>38.44096784</v>
      </c>
      <c r="AA26" s="4">
        <f t="shared" si="25"/>
        <v>84.79124298</v>
      </c>
      <c r="AB26" s="4">
        <f t="shared" si="25"/>
        <v>58.19233804</v>
      </c>
      <c r="AC26" s="4">
        <f t="shared" si="25"/>
        <v>0</v>
      </c>
      <c r="AD26" s="4">
        <f t="shared" si="25"/>
        <v>33.28877055</v>
      </c>
      <c r="AE26" s="4">
        <f t="shared" si="25"/>
        <v>14.69573217</v>
      </c>
      <c r="AF26" s="4">
        <f t="shared" si="25"/>
        <v>45.9381748</v>
      </c>
      <c r="AG26" s="4">
        <f t="shared" si="25"/>
        <v>33.89105404</v>
      </c>
      <c r="AH26" s="4">
        <f t="shared" si="25"/>
        <v>65.29639596</v>
      </c>
      <c r="AI26" s="4">
        <f t="shared" si="25"/>
        <v>51.06100594</v>
      </c>
      <c r="AJ26" s="4">
        <f t="shared" si="25"/>
        <v>82.0666207</v>
      </c>
      <c r="AK26" s="4">
        <f t="shared" si="25"/>
        <v>79.47754552</v>
      </c>
      <c r="AL26" s="4">
        <f t="shared" si="25"/>
        <v>69.62826019</v>
      </c>
      <c r="AM26" s="4">
        <f t="shared" si="25"/>
        <v>79.59843042</v>
      </c>
      <c r="AN26" s="4">
        <f t="shared" si="25"/>
        <v>85.066265</v>
      </c>
      <c r="AO26" s="4">
        <f t="shared" si="25"/>
        <v>62.21322327</v>
      </c>
      <c r="AP26" s="4">
        <f t="shared" si="25"/>
        <v>107.0518462</v>
      </c>
      <c r="AQ26" s="4">
        <f t="shared" si="25"/>
        <v>76.04859326</v>
      </c>
      <c r="AR26" s="4">
        <f t="shared" si="25"/>
        <v>25.50948828</v>
      </c>
      <c r="AS26" s="4">
        <f t="shared" si="25"/>
        <v>98.12568035</v>
      </c>
      <c r="AT26" s="4">
        <f t="shared" si="25"/>
        <v>12.32828726</v>
      </c>
      <c r="AU26" s="4">
        <f t="shared" si="25"/>
        <v>57.43503985</v>
      </c>
      <c r="AV26" s="4">
        <f t="shared" si="25"/>
        <v>30.17848364</v>
      </c>
      <c r="AW26" s="4">
        <f t="shared" si="25"/>
        <v>99.10319571</v>
      </c>
      <c r="AX26" s="4">
        <f t="shared" si="25"/>
        <v>81.37096675</v>
      </c>
      <c r="AY26" s="4">
        <f t="shared" si="25"/>
        <v>49.05744378</v>
      </c>
      <c r="AZ26" s="4">
        <f t="shared" si="25"/>
        <v>58.03331081</v>
      </c>
      <c r="BA26" s="4">
        <f t="shared" si="25"/>
        <v>42.2907445</v>
      </c>
      <c r="BB26" s="4">
        <f t="shared" si="25"/>
        <v>48.40012912</v>
      </c>
      <c r="BC26" s="4">
        <f t="shared" si="25"/>
        <v>113.8547314</v>
      </c>
      <c r="BD26" s="4">
        <f t="shared" si="25"/>
        <v>16.53489097</v>
      </c>
    </row>
    <row r="27" ht="14.25" customHeight="1">
      <c r="A27" s="1">
        <v>25.0</v>
      </c>
      <c r="B27" s="5">
        <v>15.6536364</v>
      </c>
      <c r="C27" s="5">
        <v>45.7781505</v>
      </c>
      <c r="D27" s="6">
        <v>25.0</v>
      </c>
      <c r="E27" s="4">
        <f t="shared" ref="E27:BD27" si="26">SQRT((VLOOKUP($D27,$A$2:$B$53,2)-VLOOKUP(E$1,$A$2:$B$53,2))^2+(VLOOKUP($D27,$A$2:$C$53,3)-VLOOKUP(E$1,$A$2:$C$53,3))^2)</f>
        <v>48.38052703</v>
      </c>
      <c r="F27" s="4">
        <f t="shared" si="26"/>
        <v>35.28324133</v>
      </c>
      <c r="G27" s="4">
        <f t="shared" si="26"/>
        <v>93.29353837</v>
      </c>
      <c r="H27" s="4">
        <f t="shared" si="26"/>
        <v>85.01500485</v>
      </c>
      <c r="I27" s="4">
        <f t="shared" si="26"/>
        <v>83.9668098</v>
      </c>
      <c r="J27" s="4">
        <f t="shared" si="26"/>
        <v>0.3089814225</v>
      </c>
      <c r="K27" s="4">
        <f t="shared" si="26"/>
        <v>8.74479128</v>
      </c>
      <c r="L27" s="4">
        <f t="shared" si="26"/>
        <v>37.43962085</v>
      </c>
      <c r="M27" s="4">
        <f t="shared" si="26"/>
        <v>28.34432483</v>
      </c>
      <c r="N27" s="4">
        <f t="shared" si="26"/>
        <v>24.02543352</v>
      </c>
      <c r="O27" s="4">
        <f t="shared" si="26"/>
        <v>79.03216931</v>
      </c>
      <c r="P27" s="4">
        <f t="shared" si="26"/>
        <v>78.51936504</v>
      </c>
      <c r="Q27" s="4">
        <f t="shared" si="26"/>
        <v>92.60558976</v>
      </c>
      <c r="R27" s="4">
        <f t="shared" si="26"/>
        <v>27.48993021</v>
      </c>
      <c r="S27" s="4">
        <f t="shared" si="26"/>
        <v>36.60535236</v>
      </c>
      <c r="T27" s="4">
        <f t="shared" si="26"/>
        <v>44.26049884</v>
      </c>
      <c r="U27" s="4">
        <f t="shared" si="26"/>
        <v>23.86257314</v>
      </c>
      <c r="V27" s="4">
        <f t="shared" si="26"/>
        <v>58.5572788</v>
      </c>
      <c r="W27" s="4">
        <f t="shared" si="26"/>
        <v>59.20645228</v>
      </c>
      <c r="X27" s="4">
        <f t="shared" si="26"/>
        <v>66.1103501</v>
      </c>
      <c r="Y27" s="4">
        <f t="shared" si="26"/>
        <v>13.57304773</v>
      </c>
      <c r="Z27" s="4">
        <f t="shared" si="26"/>
        <v>42.00869741</v>
      </c>
      <c r="AA27" s="4">
        <f t="shared" si="26"/>
        <v>51.87899763</v>
      </c>
      <c r="AB27" s="4">
        <f t="shared" si="26"/>
        <v>66.78666451</v>
      </c>
      <c r="AC27" s="4">
        <f t="shared" si="26"/>
        <v>33.28877055</v>
      </c>
      <c r="AD27" s="4">
        <f t="shared" si="26"/>
        <v>0</v>
      </c>
      <c r="AE27" s="4">
        <f t="shared" si="26"/>
        <v>45.49455454</v>
      </c>
      <c r="AF27" s="4">
        <f t="shared" si="26"/>
        <v>37.37251391</v>
      </c>
      <c r="AG27" s="4">
        <f t="shared" si="26"/>
        <v>50.56088178</v>
      </c>
      <c r="AH27" s="4">
        <f t="shared" si="26"/>
        <v>32.97361276</v>
      </c>
      <c r="AI27" s="4">
        <f t="shared" si="26"/>
        <v>20.53933994</v>
      </c>
      <c r="AJ27" s="4">
        <f t="shared" si="26"/>
        <v>49.30361543</v>
      </c>
      <c r="AK27" s="4">
        <f t="shared" si="26"/>
        <v>48.33726432</v>
      </c>
      <c r="AL27" s="4">
        <f t="shared" si="26"/>
        <v>36.95079064</v>
      </c>
      <c r="AM27" s="4">
        <f t="shared" si="26"/>
        <v>59.7930257</v>
      </c>
      <c r="AN27" s="4">
        <f t="shared" si="26"/>
        <v>76.5940544</v>
      </c>
      <c r="AO27" s="4">
        <f t="shared" si="26"/>
        <v>29.12881151</v>
      </c>
      <c r="AP27" s="4">
        <f t="shared" si="26"/>
        <v>84.4517439</v>
      </c>
      <c r="AQ27" s="4">
        <f t="shared" si="26"/>
        <v>75.80245275</v>
      </c>
      <c r="AR27" s="4">
        <f t="shared" si="26"/>
        <v>36.46368472</v>
      </c>
      <c r="AS27" s="4">
        <f t="shared" si="26"/>
        <v>72.20301419</v>
      </c>
      <c r="AT27" s="4">
        <f t="shared" si="26"/>
        <v>41.56189105</v>
      </c>
      <c r="AU27" s="4">
        <f t="shared" si="26"/>
        <v>45.4072</v>
      </c>
      <c r="AV27" s="4">
        <f t="shared" si="26"/>
        <v>47.48497429</v>
      </c>
      <c r="AW27" s="4">
        <f t="shared" si="26"/>
        <v>80.94320007</v>
      </c>
      <c r="AX27" s="4">
        <f t="shared" si="26"/>
        <v>51.44365631</v>
      </c>
      <c r="AY27" s="4">
        <f t="shared" si="26"/>
        <v>33.93618937</v>
      </c>
      <c r="AZ27" s="4">
        <f t="shared" si="26"/>
        <v>51.15132643</v>
      </c>
      <c r="BA27" s="4">
        <f t="shared" si="26"/>
        <v>12.8546615</v>
      </c>
      <c r="BB27" s="4">
        <f t="shared" si="26"/>
        <v>15.97461345</v>
      </c>
      <c r="BC27" s="4">
        <f t="shared" si="26"/>
        <v>88.21729926</v>
      </c>
      <c r="BD27" s="4">
        <f t="shared" si="26"/>
        <v>48.38052703</v>
      </c>
    </row>
    <row r="28" ht="14.25" customHeight="1">
      <c r="A28" s="1">
        <v>26.0</v>
      </c>
      <c r="B28" s="5">
        <v>17.9164368</v>
      </c>
      <c r="C28" s="5">
        <v>0.3399042</v>
      </c>
      <c r="D28" s="6">
        <v>26.0</v>
      </c>
      <c r="E28" s="4">
        <f t="shared" ref="E28:BD28" si="27">SQRT((VLOOKUP($D28,$A$2:$B$53,2)-VLOOKUP(E$1,$A$2:$B$53,2))^2+(VLOOKUP($D28,$A$2:$C$53,3)-VLOOKUP(E$1,$A$2:$C$53,3))^2)</f>
        <v>17.91966078</v>
      </c>
      <c r="F28" s="4">
        <f t="shared" si="27"/>
        <v>79.05511504</v>
      </c>
      <c r="G28" s="4">
        <f t="shared" si="27"/>
        <v>81.21454592</v>
      </c>
      <c r="H28" s="4">
        <f t="shared" si="27"/>
        <v>112.8245141</v>
      </c>
      <c r="I28" s="4">
        <f t="shared" si="27"/>
        <v>83.40342855</v>
      </c>
      <c r="J28" s="4">
        <f t="shared" si="27"/>
        <v>45.79722285</v>
      </c>
      <c r="K28" s="4">
        <f t="shared" si="27"/>
        <v>45.19794352</v>
      </c>
      <c r="L28" s="4">
        <f t="shared" si="27"/>
        <v>73.34086653</v>
      </c>
      <c r="M28" s="4">
        <f t="shared" si="27"/>
        <v>64.58136074</v>
      </c>
      <c r="N28" s="4">
        <f t="shared" si="27"/>
        <v>25.45588992</v>
      </c>
      <c r="O28" s="4">
        <f t="shared" si="27"/>
        <v>104.6753841</v>
      </c>
      <c r="P28" s="4">
        <f t="shared" si="27"/>
        <v>96.6195569</v>
      </c>
      <c r="Q28" s="4">
        <f t="shared" si="27"/>
        <v>78.84676076</v>
      </c>
      <c r="R28" s="4">
        <f t="shared" si="27"/>
        <v>18.49351377</v>
      </c>
      <c r="S28" s="4">
        <f t="shared" si="27"/>
        <v>20.72780164</v>
      </c>
      <c r="T28" s="4">
        <f t="shared" si="27"/>
        <v>8.032358344</v>
      </c>
      <c r="U28" s="4">
        <f t="shared" si="27"/>
        <v>28.32131554</v>
      </c>
      <c r="V28" s="4">
        <f t="shared" si="27"/>
        <v>52.65876766</v>
      </c>
      <c r="W28" s="4">
        <f t="shared" si="27"/>
        <v>84.58734622</v>
      </c>
      <c r="X28" s="4">
        <f t="shared" si="27"/>
        <v>92.42782865</v>
      </c>
      <c r="Y28" s="4">
        <f t="shared" si="27"/>
        <v>42.90461311</v>
      </c>
      <c r="Z28" s="4">
        <f t="shared" si="27"/>
        <v>35.73633632</v>
      </c>
      <c r="AA28" s="4">
        <f t="shared" si="27"/>
        <v>97.36966841</v>
      </c>
      <c r="AB28" s="4">
        <f t="shared" si="27"/>
        <v>50.06423473</v>
      </c>
      <c r="AC28" s="4">
        <f t="shared" si="27"/>
        <v>14.69573217</v>
      </c>
      <c r="AD28" s="4">
        <f t="shared" si="27"/>
        <v>45.49455454</v>
      </c>
      <c r="AE28" s="4">
        <f t="shared" si="27"/>
        <v>0</v>
      </c>
      <c r="AF28" s="4">
        <f t="shared" si="27"/>
        <v>47.29698485</v>
      </c>
      <c r="AG28" s="4">
        <f t="shared" si="27"/>
        <v>24.99060632</v>
      </c>
      <c r="AH28" s="4">
        <f t="shared" si="27"/>
        <v>78.3036208</v>
      </c>
      <c r="AI28" s="4">
        <f t="shared" si="27"/>
        <v>64.59119529</v>
      </c>
      <c r="AJ28" s="4">
        <f t="shared" si="27"/>
        <v>92.50800402</v>
      </c>
      <c r="AK28" s="4">
        <f t="shared" si="27"/>
        <v>88.48488488</v>
      </c>
      <c r="AL28" s="4">
        <f t="shared" si="27"/>
        <v>80.1551386</v>
      </c>
      <c r="AM28" s="4">
        <f t="shared" si="27"/>
        <v>82.57328133</v>
      </c>
      <c r="AN28" s="4">
        <f t="shared" si="27"/>
        <v>82.64511931</v>
      </c>
      <c r="AO28" s="4">
        <f t="shared" si="27"/>
        <v>74.60252354</v>
      </c>
      <c r="AP28" s="4">
        <f t="shared" si="27"/>
        <v>110.3971458</v>
      </c>
      <c r="AQ28" s="4">
        <f t="shared" si="27"/>
        <v>70.53440423</v>
      </c>
      <c r="AR28" s="4">
        <f t="shared" si="27"/>
        <v>23.26910285</v>
      </c>
      <c r="AS28" s="4">
        <f t="shared" si="27"/>
        <v>103.4688867</v>
      </c>
      <c r="AT28" s="4">
        <f t="shared" si="27"/>
        <v>4.227206858</v>
      </c>
      <c r="AU28" s="4">
        <f t="shared" si="27"/>
        <v>58.65528519</v>
      </c>
      <c r="AV28" s="4">
        <f t="shared" si="27"/>
        <v>21.84065668</v>
      </c>
      <c r="AW28" s="4">
        <f t="shared" si="27"/>
        <v>100.4951949</v>
      </c>
      <c r="AX28" s="4">
        <f t="shared" si="27"/>
        <v>89.50743936</v>
      </c>
      <c r="AY28" s="4">
        <f t="shared" si="27"/>
        <v>52.66132968</v>
      </c>
      <c r="AZ28" s="4">
        <f t="shared" si="27"/>
        <v>56.9334926</v>
      </c>
      <c r="BA28" s="4">
        <f t="shared" si="27"/>
        <v>52.23103353</v>
      </c>
      <c r="BB28" s="4">
        <f t="shared" si="27"/>
        <v>61.25568684</v>
      </c>
      <c r="BC28" s="4">
        <f t="shared" si="27"/>
        <v>118.6802942</v>
      </c>
      <c r="BD28" s="4">
        <f t="shared" si="27"/>
        <v>17.91966078</v>
      </c>
    </row>
    <row r="29" ht="14.25" customHeight="1">
      <c r="A29" s="1">
        <v>27.0</v>
      </c>
      <c r="B29" s="5">
        <v>51.1269091</v>
      </c>
      <c r="C29" s="5">
        <v>34.0158497</v>
      </c>
      <c r="D29" s="6">
        <v>27.0</v>
      </c>
      <c r="E29" s="4">
        <f t="shared" ref="E29:BD29" si="28">SQRT((VLOOKUP($D29,$A$2:$B$53,2)-VLOOKUP(E$1,$A$2:$B$53,2))^2+(VLOOKUP($D29,$A$2:$C$53,3)-VLOOKUP(E$1,$A$2:$C$53,3))^2)</f>
        <v>61.40878492</v>
      </c>
      <c r="F29" s="4">
        <f t="shared" si="28"/>
        <v>50.17019341</v>
      </c>
      <c r="G29" s="4">
        <f t="shared" si="28"/>
        <v>56.56811817</v>
      </c>
      <c r="H29" s="4">
        <f t="shared" si="28"/>
        <v>65.83368687</v>
      </c>
      <c r="I29" s="4">
        <f t="shared" si="28"/>
        <v>46.824188</v>
      </c>
      <c r="J29" s="4">
        <f t="shared" si="28"/>
        <v>37.42504026</v>
      </c>
      <c r="K29" s="4">
        <f t="shared" si="28"/>
        <v>45.24071576</v>
      </c>
      <c r="L29" s="4">
        <f t="shared" si="28"/>
        <v>34.68648884</v>
      </c>
      <c r="M29" s="4">
        <f t="shared" si="28"/>
        <v>29.63860365</v>
      </c>
      <c r="N29" s="4">
        <f t="shared" si="28"/>
        <v>26.50520249</v>
      </c>
      <c r="O29" s="4">
        <f t="shared" si="28"/>
        <v>57.48457585</v>
      </c>
      <c r="P29" s="4">
        <f t="shared" si="28"/>
        <v>49.82127613</v>
      </c>
      <c r="Q29" s="4">
        <f t="shared" si="28"/>
        <v>56.27507539</v>
      </c>
      <c r="R29" s="4">
        <f t="shared" si="28"/>
        <v>34.44396895</v>
      </c>
      <c r="S29" s="4">
        <f t="shared" si="28"/>
        <v>54.68868529</v>
      </c>
      <c r="T29" s="4">
        <f t="shared" si="28"/>
        <v>52.17019375</v>
      </c>
      <c r="U29" s="4">
        <f t="shared" si="28"/>
        <v>23.11083382</v>
      </c>
      <c r="V29" s="4">
        <f t="shared" si="28"/>
        <v>22.57777816</v>
      </c>
      <c r="W29" s="4">
        <f t="shared" si="28"/>
        <v>37.77211023</v>
      </c>
      <c r="X29" s="4">
        <f t="shared" si="28"/>
        <v>45.55457398</v>
      </c>
      <c r="Y29" s="4">
        <f t="shared" si="28"/>
        <v>23.80830204</v>
      </c>
      <c r="Z29" s="4">
        <f t="shared" si="28"/>
        <v>15.03761547</v>
      </c>
      <c r="AA29" s="4">
        <f t="shared" si="28"/>
        <v>73.65583904</v>
      </c>
      <c r="AB29" s="4">
        <f t="shared" si="28"/>
        <v>34.26799128</v>
      </c>
      <c r="AC29" s="4">
        <f t="shared" si="28"/>
        <v>45.9381748</v>
      </c>
      <c r="AD29" s="4">
        <f t="shared" si="28"/>
        <v>37.37251391</v>
      </c>
      <c r="AE29" s="4">
        <f t="shared" si="28"/>
        <v>47.29698485</v>
      </c>
      <c r="AF29" s="4">
        <f t="shared" si="28"/>
        <v>0</v>
      </c>
      <c r="AG29" s="4">
        <f t="shared" si="28"/>
        <v>32.03509433</v>
      </c>
      <c r="AH29" s="4">
        <f t="shared" si="28"/>
        <v>60.56460175</v>
      </c>
      <c r="AI29" s="4">
        <f t="shared" si="28"/>
        <v>54.25905068</v>
      </c>
      <c r="AJ29" s="4">
        <f t="shared" si="28"/>
        <v>59.71883305</v>
      </c>
      <c r="AK29" s="4">
        <f t="shared" si="28"/>
        <v>51.33296676</v>
      </c>
      <c r="AL29" s="4">
        <f t="shared" si="28"/>
        <v>49.72017636</v>
      </c>
      <c r="AM29" s="4">
        <f t="shared" si="28"/>
        <v>35.37772301</v>
      </c>
      <c r="AN29" s="4">
        <f t="shared" si="28"/>
        <v>40.80122353</v>
      </c>
      <c r="AO29" s="4">
        <f t="shared" si="28"/>
        <v>54.15845561</v>
      </c>
      <c r="AP29" s="4">
        <f t="shared" si="28"/>
        <v>63.18744308</v>
      </c>
      <c r="AQ29" s="4">
        <f t="shared" si="28"/>
        <v>38.53947461</v>
      </c>
      <c r="AR29" s="4">
        <f t="shared" si="28"/>
        <v>24.22261244</v>
      </c>
      <c r="AS29" s="4">
        <f t="shared" si="28"/>
        <v>57.7207212</v>
      </c>
      <c r="AT29" s="4">
        <f t="shared" si="28"/>
        <v>43.57046078</v>
      </c>
      <c r="AU29" s="4">
        <f t="shared" si="28"/>
        <v>11.55295933</v>
      </c>
      <c r="AV29" s="4">
        <f t="shared" si="28"/>
        <v>31.67412498</v>
      </c>
      <c r="AW29" s="4">
        <f t="shared" si="28"/>
        <v>53.49097623</v>
      </c>
      <c r="AX29" s="4">
        <f t="shared" si="28"/>
        <v>49.7580883</v>
      </c>
      <c r="AY29" s="4">
        <f t="shared" si="28"/>
        <v>8.67925835</v>
      </c>
      <c r="AZ29" s="4">
        <f t="shared" si="28"/>
        <v>13.98173154</v>
      </c>
      <c r="BA29" s="4">
        <f t="shared" si="28"/>
        <v>29.93436522</v>
      </c>
      <c r="BB29" s="4">
        <f t="shared" si="28"/>
        <v>47.81452277</v>
      </c>
      <c r="BC29" s="4">
        <f t="shared" si="28"/>
        <v>72.19971712</v>
      </c>
      <c r="BD29" s="4">
        <f t="shared" si="28"/>
        <v>61.40878492</v>
      </c>
    </row>
    <row r="30" ht="14.25" customHeight="1">
      <c r="A30" s="1">
        <v>28.0</v>
      </c>
      <c r="B30" s="5">
        <v>42.7548117</v>
      </c>
      <c r="C30" s="5">
        <v>3.0940895</v>
      </c>
      <c r="D30" s="6">
        <v>28.0</v>
      </c>
      <c r="E30" s="4">
        <f t="shared" ref="E30:BD30" si="29">SQRT((VLOOKUP($D30,$A$2:$B$53,2)-VLOOKUP(E$1,$A$2:$B$53,2))^2+(VLOOKUP($D30,$A$2:$C$53,3)-VLOOKUP(E$1,$A$2:$C$53,3))^2)</f>
        <v>42.86662237</v>
      </c>
      <c r="F30" s="4">
        <f t="shared" si="29"/>
        <v>76.97640325</v>
      </c>
      <c r="G30" s="4">
        <f t="shared" si="29"/>
        <v>56.30208551</v>
      </c>
      <c r="H30" s="4">
        <f t="shared" si="29"/>
        <v>96.44004196</v>
      </c>
      <c r="I30" s="4">
        <f t="shared" si="29"/>
        <v>59.13864316</v>
      </c>
      <c r="J30" s="4">
        <f t="shared" si="29"/>
        <v>50.7937623</v>
      </c>
      <c r="K30" s="4">
        <f t="shared" si="29"/>
        <v>54.45658039</v>
      </c>
      <c r="L30" s="4">
        <f t="shared" si="29"/>
        <v>65.22578245</v>
      </c>
      <c r="M30" s="4">
        <f t="shared" si="29"/>
        <v>58.24193092</v>
      </c>
      <c r="N30" s="4">
        <f t="shared" si="29"/>
        <v>26.75967864</v>
      </c>
      <c r="O30" s="4">
        <f t="shared" si="29"/>
        <v>87.68303159</v>
      </c>
      <c r="P30" s="4">
        <f t="shared" si="29"/>
        <v>76.90774066</v>
      </c>
      <c r="Q30" s="4">
        <f t="shared" si="29"/>
        <v>54.0422889</v>
      </c>
      <c r="R30" s="4">
        <f t="shared" si="29"/>
        <v>27.34695267</v>
      </c>
      <c r="S30" s="4">
        <f t="shared" si="29"/>
        <v>42.79200153</v>
      </c>
      <c r="T30" s="4">
        <f t="shared" si="29"/>
        <v>32.7451327</v>
      </c>
      <c r="U30" s="4">
        <f t="shared" si="29"/>
        <v>26.74653869</v>
      </c>
      <c r="V30" s="4">
        <f t="shared" si="29"/>
        <v>28.9869397</v>
      </c>
      <c r="W30" s="4">
        <f t="shared" si="29"/>
        <v>69.03008637</v>
      </c>
      <c r="X30" s="4">
        <f t="shared" si="29"/>
        <v>76.61176691</v>
      </c>
      <c r="Y30" s="4">
        <f t="shared" si="29"/>
        <v>41.26848147</v>
      </c>
      <c r="Z30" s="4">
        <f t="shared" si="29"/>
        <v>17.06837251</v>
      </c>
      <c r="AA30" s="4">
        <f t="shared" si="29"/>
        <v>98.81277247</v>
      </c>
      <c r="AB30" s="4">
        <f t="shared" si="29"/>
        <v>25.1046385</v>
      </c>
      <c r="AC30" s="4">
        <f t="shared" si="29"/>
        <v>33.89105404</v>
      </c>
      <c r="AD30" s="4">
        <f t="shared" si="29"/>
        <v>50.56088178</v>
      </c>
      <c r="AE30" s="4">
        <f t="shared" si="29"/>
        <v>24.99060632</v>
      </c>
      <c r="AF30" s="4">
        <f t="shared" si="29"/>
        <v>32.03509433</v>
      </c>
      <c r="AG30" s="4">
        <f t="shared" si="29"/>
        <v>0</v>
      </c>
      <c r="AH30" s="4">
        <f t="shared" si="29"/>
        <v>82.06269005</v>
      </c>
      <c r="AI30" s="4">
        <f t="shared" si="29"/>
        <v>71.07124036</v>
      </c>
      <c r="AJ30" s="4">
        <f t="shared" si="29"/>
        <v>88.65442476</v>
      </c>
      <c r="AK30" s="4">
        <f t="shared" si="29"/>
        <v>81.78134748</v>
      </c>
      <c r="AL30" s="4">
        <f t="shared" si="29"/>
        <v>77.25698475</v>
      </c>
      <c r="AM30" s="4">
        <f t="shared" si="29"/>
        <v>65.97793386</v>
      </c>
      <c r="AN30" s="4">
        <f t="shared" si="29"/>
        <v>59.84089507</v>
      </c>
      <c r="AO30" s="4">
        <f t="shared" si="29"/>
        <v>76.76994927</v>
      </c>
      <c r="AP30" s="4">
        <f t="shared" si="29"/>
        <v>93.23377062</v>
      </c>
      <c r="AQ30" s="4">
        <f t="shared" si="29"/>
        <v>45.93776303</v>
      </c>
      <c r="AR30" s="4">
        <f t="shared" si="29"/>
        <v>14.11576971</v>
      </c>
      <c r="AS30" s="4">
        <f t="shared" si="29"/>
        <v>89.46395329</v>
      </c>
      <c r="AT30" s="4">
        <f t="shared" si="29"/>
        <v>23.58998809</v>
      </c>
      <c r="AU30" s="4">
        <f t="shared" si="29"/>
        <v>41.4330822</v>
      </c>
      <c r="AV30" s="4">
        <f t="shared" si="29"/>
        <v>3.745504009</v>
      </c>
      <c r="AW30" s="4">
        <f t="shared" si="29"/>
        <v>81.12111741</v>
      </c>
      <c r="AX30" s="4">
        <f t="shared" si="29"/>
        <v>81.02958604</v>
      </c>
      <c r="AY30" s="4">
        <f t="shared" si="29"/>
        <v>39.99591038</v>
      </c>
      <c r="AZ30" s="4">
        <f t="shared" si="29"/>
        <v>36.74730848</v>
      </c>
      <c r="BA30" s="4">
        <f t="shared" si="29"/>
        <v>51.15436277</v>
      </c>
      <c r="BB30" s="4">
        <f t="shared" si="29"/>
        <v>65.8938468</v>
      </c>
      <c r="BC30" s="4">
        <f t="shared" si="29"/>
        <v>103.3987081</v>
      </c>
      <c r="BD30" s="4">
        <f t="shared" si="29"/>
        <v>42.86662237</v>
      </c>
    </row>
    <row r="31" ht="14.25" customHeight="1">
      <c r="A31" s="1">
        <v>29.0</v>
      </c>
      <c r="B31" s="5">
        <v>9.7183845</v>
      </c>
      <c r="C31" s="5">
        <v>78.2131921</v>
      </c>
      <c r="D31" s="6">
        <v>29.0</v>
      </c>
      <c r="E31" s="4">
        <f t="shared" ref="E31:BD31" si="30">SQRT((VLOOKUP($D31,$A$2:$B$53,2)-VLOOKUP(E$1,$A$2:$B$53,2))^2+(VLOOKUP($D31,$A$2:$C$53,3)-VLOOKUP(E$1,$A$2:$C$53,3))^2)</f>
        <v>78.81465864</v>
      </c>
      <c r="F31" s="4">
        <f t="shared" si="30"/>
        <v>18.615958</v>
      </c>
      <c r="G31" s="4">
        <f t="shared" si="30"/>
        <v>116.1619549</v>
      </c>
      <c r="H31" s="4">
        <f t="shared" si="30"/>
        <v>80.66077421</v>
      </c>
      <c r="I31" s="4">
        <f t="shared" si="30"/>
        <v>101.9193908</v>
      </c>
      <c r="J31" s="4">
        <f t="shared" si="30"/>
        <v>32.68190439</v>
      </c>
      <c r="K31" s="4">
        <f t="shared" si="30"/>
        <v>34.10551657</v>
      </c>
      <c r="L31" s="4">
        <f t="shared" si="30"/>
        <v>37.23045714</v>
      </c>
      <c r="M31" s="4">
        <f t="shared" si="30"/>
        <v>34.20015088</v>
      </c>
      <c r="N31" s="4">
        <f t="shared" si="30"/>
        <v>56.4336732</v>
      </c>
      <c r="O31" s="4">
        <f t="shared" si="30"/>
        <v>77.909648</v>
      </c>
      <c r="P31" s="4">
        <f t="shared" si="30"/>
        <v>84.4477279</v>
      </c>
      <c r="Q31" s="4">
        <f t="shared" si="30"/>
        <v>116.2977371</v>
      </c>
      <c r="R31" s="4">
        <f t="shared" si="30"/>
        <v>60.46251507</v>
      </c>
      <c r="S31" s="4">
        <f t="shared" si="30"/>
        <v>66.5391718</v>
      </c>
      <c r="T31" s="4">
        <f t="shared" si="30"/>
        <v>76.33776901</v>
      </c>
      <c r="U31" s="4">
        <f t="shared" si="30"/>
        <v>55.55604644</v>
      </c>
      <c r="V31" s="4">
        <f t="shared" si="30"/>
        <v>83.12032891</v>
      </c>
      <c r="W31" s="4">
        <f t="shared" si="30"/>
        <v>62.81641103</v>
      </c>
      <c r="X31" s="4">
        <f t="shared" si="30"/>
        <v>66.94429178</v>
      </c>
      <c r="Y31" s="4">
        <f t="shared" si="30"/>
        <v>40.97256797</v>
      </c>
      <c r="Z31" s="4">
        <f t="shared" si="30"/>
        <v>70.42033739</v>
      </c>
      <c r="AA31" s="4">
        <f t="shared" si="30"/>
        <v>19.8843425</v>
      </c>
      <c r="AB31" s="4">
        <f t="shared" si="30"/>
        <v>94.1853947</v>
      </c>
      <c r="AC31" s="4">
        <f t="shared" si="30"/>
        <v>65.29639596</v>
      </c>
      <c r="AD31" s="4">
        <f t="shared" si="30"/>
        <v>32.97361276</v>
      </c>
      <c r="AE31" s="4">
        <f t="shared" si="30"/>
        <v>78.3036208</v>
      </c>
      <c r="AF31" s="4">
        <f t="shared" si="30"/>
        <v>60.56460175</v>
      </c>
      <c r="AG31" s="4">
        <f t="shared" si="30"/>
        <v>82.06269005</v>
      </c>
      <c r="AH31" s="4">
        <f t="shared" si="30"/>
        <v>0</v>
      </c>
      <c r="AI31" s="4">
        <f t="shared" si="30"/>
        <v>14.970189</v>
      </c>
      <c r="AJ31" s="4">
        <f t="shared" si="30"/>
        <v>28.00732701</v>
      </c>
      <c r="AK31" s="4">
        <f t="shared" si="30"/>
        <v>35.01135104</v>
      </c>
      <c r="AL31" s="4">
        <f t="shared" si="30"/>
        <v>21.21813454</v>
      </c>
      <c r="AM31" s="4">
        <f t="shared" si="30"/>
        <v>65.75072582</v>
      </c>
      <c r="AN31" s="4">
        <f t="shared" si="30"/>
        <v>91.65879461</v>
      </c>
      <c r="AO31" s="4">
        <f t="shared" si="30"/>
        <v>6.760752426</v>
      </c>
      <c r="AP31" s="4">
        <f t="shared" si="30"/>
        <v>82.13098312</v>
      </c>
      <c r="AQ31" s="4">
        <f t="shared" si="30"/>
        <v>97.31648499</v>
      </c>
      <c r="AR31" s="4">
        <f t="shared" si="30"/>
        <v>68.0458367</v>
      </c>
      <c r="AS31" s="4">
        <f t="shared" si="30"/>
        <v>66.1280323</v>
      </c>
      <c r="AT31" s="4">
        <f t="shared" si="30"/>
        <v>74.45154606</v>
      </c>
      <c r="AU31" s="4">
        <f t="shared" si="30"/>
        <v>63.4979777</v>
      </c>
      <c r="AV31" s="4">
        <f t="shared" si="30"/>
        <v>79.32951905</v>
      </c>
      <c r="AW31" s="4">
        <f t="shared" si="30"/>
        <v>85.21455133</v>
      </c>
      <c r="AX31" s="4">
        <f t="shared" si="30"/>
        <v>41.00100608</v>
      </c>
      <c r="AY31" s="4">
        <f t="shared" si="30"/>
        <v>53.3921855</v>
      </c>
      <c r="AZ31" s="4">
        <f t="shared" si="30"/>
        <v>71.84334041</v>
      </c>
      <c r="BA31" s="4">
        <f t="shared" si="30"/>
        <v>31.60354444</v>
      </c>
      <c r="BB31" s="4">
        <f t="shared" si="30"/>
        <v>17.05269576</v>
      </c>
      <c r="BC31" s="4">
        <f t="shared" si="30"/>
        <v>80.46584035</v>
      </c>
      <c r="BD31" s="4">
        <f t="shared" si="30"/>
        <v>78.81465864</v>
      </c>
    </row>
    <row r="32" ht="14.25" customHeight="1">
      <c r="A32" s="1">
        <v>30.0</v>
      </c>
      <c r="B32" s="5">
        <v>5.7578294</v>
      </c>
      <c r="C32" s="5">
        <v>63.776414</v>
      </c>
      <c r="D32" s="6">
        <v>30.0</v>
      </c>
      <c r="E32" s="4">
        <f t="shared" ref="E32:BD32" si="31">SQRT((VLOOKUP($D32,$A$2:$B$53,2)-VLOOKUP(E$1,$A$2:$B$53,2))^2+(VLOOKUP($D32,$A$2:$C$53,3)-VLOOKUP(E$1,$A$2:$C$53,3))^2)</f>
        <v>64.03579922</v>
      </c>
      <c r="F32" s="4">
        <f t="shared" si="31"/>
        <v>27.06122091</v>
      </c>
      <c r="G32" s="4">
        <f t="shared" si="31"/>
        <v>110.8213981</v>
      </c>
      <c r="H32" s="4">
        <f t="shared" si="31"/>
        <v>87.32597286</v>
      </c>
      <c r="I32" s="4">
        <f t="shared" si="31"/>
        <v>98.98686726</v>
      </c>
      <c r="J32" s="4">
        <f t="shared" si="31"/>
        <v>20.2953897</v>
      </c>
      <c r="K32" s="4">
        <f t="shared" si="31"/>
        <v>19.60684649</v>
      </c>
      <c r="L32" s="4">
        <f t="shared" si="31"/>
        <v>40.08668784</v>
      </c>
      <c r="M32" s="4">
        <f t="shared" si="31"/>
        <v>33.74703313</v>
      </c>
      <c r="N32" s="4">
        <f t="shared" si="31"/>
        <v>44.55750769</v>
      </c>
      <c r="O32" s="4">
        <f t="shared" si="31"/>
        <v>83.17007726</v>
      </c>
      <c r="P32" s="4">
        <f t="shared" si="31"/>
        <v>86.80541686</v>
      </c>
      <c r="Q32" s="4">
        <f t="shared" si="31"/>
        <v>110.5066886</v>
      </c>
      <c r="R32" s="4">
        <f t="shared" si="31"/>
        <v>47.3774008</v>
      </c>
      <c r="S32" s="4">
        <f t="shared" si="31"/>
        <v>51.74614311</v>
      </c>
      <c r="T32" s="4">
        <f t="shared" si="31"/>
        <v>62.04775734</v>
      </c>
      <c r="U32" s="4">
        <f t="shared" si="31"/>
        <v>44.3360854</v>
      </c>
      <c r="V32" s="4">
        <f t="shared" si="31"/>
        <v>76.56245965</v>
      </c>
      <c r="W32" s="4">
        <f t="shared" si="31"/>
        <v>65.60088552</v>
      </c>
      <c r="X32" s="4">
        <f t="shared" si="31"/>
        <v>71.08026273</v>
      </c>
      <c r="Y32" s="4">
        <f t="shared" si="31"/>
        <v>31.68212117</v>
      </c>
      <c r="Z32" s="4">
        <f t="shared" si="31"/>
        <v>61.53050515</v>
      </c>
      <c r="AA32" s="4">
        <f t="shared" si="31"/>
        <v>34.84357179</v>
      </c>
      <c r="AB32" s="4">
        <f t="shared" si="31"/>
        <v>86.1130081</v>
      </c>
      <c r="AC32" s="4">
        <f t="shared" si="31"/>
        <v>51.06100594</v>
      </c>
      <c r="AD32" s="4">
        <f t="shared" si="31"/>
        <v>20.53933994</v>
      </c>
      <c r="AE32" s="4">
        <f t="shared" si="31"/>
        <v>64.59119529</v>
      </c>
      <c r="AF32" s="4">
        <f t="shared" si="31"/>
        <v>54.25905068</v>
      </c>
      <c r="AG32" s="4">
        <f t="shared" si="31"/>
        <v>71.07124036</v>
      </c>
      <c r="AH32" s="4">
        <f t="shared" si="31"/>
        <v>14.970189</v>
      </c>
      <c r="AI32" s="4">
        <f t="shared" si="31"/>
        <v>0</v>
      </c>
      <c r="AJ32" s="4">
        <f t="shared" si="31"/>
        <v>39.7990725</v>
      </c>
      <c r="AK32" s="4">
        <f t="shared" si="31"/>
        <v>43.75187428</v>
      </c>
      <c r="AL32" s="4">
        <f t="shared" si="31"/>
        <v>29.62133059</v>
      </c>
      <c r="AM32" s="4">
        <f t="shared" si="31"/>
        <v>67.60420448</v>
      </c>
      <c r="AN32" s="4">
        <f t="shared" si="31"/>
        <v>89.98343118</v>
      </c>
      <c r="AO32" s="4">
        <f t="shared" si="31"/>
        <v>14.86818807</v>
      </c>
      <c r="AP32" s="4">
        <f t="shared" si="31"/>
        <v>87.98197831</v>
      </c>
      <c r="AQ32" s="4">
        <f t="shared" si="31"/>
        <v>92.53519891</v>
      </c>
      <c r="AR32" s="4">
        <f t="shared" si="31"/>
        <v>56.96113676</v>
      </c>
      <c r="AS32" s="4">
        <f t="shared" si="31"/>
        <v>73.16819268</v>
      </c>
      <c r="AT32" s="4">
        <f t="shared" si="31"/>
        <v>60.9102471</v>
      </c>
      <c r="AU32" s="4">
        <f t="shared" si="31"/>
        <v>59.74116691</v>
      </c>
      <c r="AV32" s="4">
        <f t="shared" si="31"/>
        <v>68.0216221</v>
      </c>
      <c r="AW32" s="4">
        <f t="shared" si="31"/>
        <v>88.31362786</v>
      </c>
      <c r="AX32" s="4">
        <f t="shared" si="31"/>
        <v>48.86049458</v>
      </c>
      <c r="AY32" s="4">
        <f t="shared" si="31"/>
        <v>48.57031235</v>
      </c>
      <c r="AZ32" s="4">
        <f t="shared" si="31"/>
        <v>67.07407062</v>
      </c>
      <c r="BA32" s="4">
        <f t="shared" si="31"/>
        <v>24.42313477</v>
      </c>
      <c r="BB32" s="4">
        <f t="shared" si="31"/>
        <v>6.585268022</v>
      </c>
      <c r="BC32" s="4">
        <f t="shared" si="31"/>
        <v>88.50555504</v>
      </c>
      <c r="BD32" s="4">
        <f t="shared" si="31"/>
        <v>64.03579922</v>
      </c>
    </row>
    <row r="33" ht="14.25" customHeight="1">
      <c r="A33" s="1">
        <v>31.0</v>
      </c>
      <c r="B33" s="5">
        <v>34.449111</v>
      </c>
      <c r="C33" s="5">
        <v>91.3585918</v>
      </c>
      <c r="D33" s="6">
        <v>31.0</v>
      </c>
      <c r="E33" s="4">
        <f t="shared" ref="E33:BD33" si="32">SQRT((VLOOKUP($D33,$A$2:$B$53,2)-VLOOKUP(E$1,$A$2:$B$53,2))^2+(VLOOKUP($D33,$A$2:$C$53,3)-VLOOKUP(E$1,$A$2:$C$53,3))^2)</f>
        <v>97.637767</v>
      </c>
      <c r="F33" s="4">
        <f t="shared" si="32"/>
        <v>14.05514871</v>
      </c>
      <c r="G33" s="4">
        <f t="shared" si="32"/>
        <v>108.6815666</v>
      </c>
      <c r="H33" s="4">
        <f t="shared" si="32"/>
        <v>55.57608919</v>
      </c>
      <c r="I33" s="4">
        <f t="shared" si="32"/>
        <v>90.6297332</v>
      </c>
      <c r="J33" s="4">
        <f t="shared" si="32"/>
        <v>49.00337568</v>
      </c>
      <c r="K33" s="4">
        <f t="shared" si="32"/>
        <v>54.52964534</v>
      </c>
      <c r="L33" s="4">
        <f t="shared" si="32"/>
        <v>25.6480854</v>
      </c>
      <c r="M33" s="4">
        <f t="shared" si="32"/>
        <v>30.52445592</v>
      </c>
      <c r="N33" s="4">
        <f t="shared" si="32"/>
        <v>67.51342615</v>
      </c>
      <c r="O33" s="4">
        <f t="shared" si="32"/>
        <v>54.72884961</v>
      </c>
      <c r="P33" s="4">
        <f t="shared" si="32"/>
        <v>65.21637418</v>
      </c>
      <c r="Q33" s="4">
        <f t="shared" si="32"/>
        <v>109.6913093</v>
      </c>
      <c r="R33" s="4">
        <f t="shared" si="32"/>
        <v>74.04484764</v>
      </c>
      <c r="S33" s="4">
        <f t="shared" si="32"/>
        <v>85.90383818</v>
      </c>
      <c r="T33" s="4">
        <f t="shared" si="32"/>
        <v>92.75397909</v>
      </c>
      <c r="U33" s="4">
        <f t="shared" si="32"/>
        <v>65.31138915</v>
      </c>
      <c r="V33" s="4">
        <f t="shared" si="32"/>
        <v>80.08848652</v>
      </c>
      <c r="W33" s="4">
        <f t="shared" si="32"/>
        <v>44.78892731</v>
      </c>
      <c r="X33" s="4">
        <f t="shared" si="32"/>
        <v>46.1988908</v>
      </c>
      <c r="Y33" s="4">
        <f t="shared" si="32"/>
        <v>49.81771362</v>
      </c>
      <c r="Z33" s="4">
        <f t="shared" si="32"/>
        <v>73.4053838</v>
      </c>
      <c r="AA33" s="4">
        <f t="shared" si="32"/>
        <v>21.38825734</v>
      </c>
      <c r="AB33" s="4">
        <f t="shared" si="32"/>
        <v>93.42945424</v>
      </c>
      <c r="AC33" s="4">
        <f t="shared" si="32"/>
        <v>82.0666207</v>
      </c>
      <c r="AD33" s="4">
        <f t="shared" si="32"/>
        <v>49.30361543</v>
      </c>
      <c r="AE33" s="4">
        <f t="shared" si="32"/>
        <v>92.50800402</v>
      </c>
      <c r="AF33" s="4">
        <f t="shared" si="32"/>
        <v>59.71883305</v>
      </c>
      <c r="AG33" s="4">
        <f t="shared" si="32"/>
        <v>88.65442476</v>
      </c>
      <c r="AH33" s="4">
        <f t="shared" si="32"/>
        <v>28.00732701</v>
      </c>
      <c r="AI33" s="4">
        <f t="shared" si="32"/>
        <v>39.7990725</v>
      </c>
      <c r="AJ33" s="4">
        <f t="shared" si="32"/>
        <v>0</v>
      </c>
      <c r="AK33" s="4">
        <f t="shared" si="32"/>
        <v>11.62588189</v>
      </c>
      <c r="AL33" s="4">
        <f t="shared" si="32"/>
        <v>12.43898088</v>
      </c>
      <c r="AM33" s="4">
        <f t="shared" si="32"/>
        <v>48.98189875</v>
      </c>
      <c r="AN33" s="4">
        <f t="shared" si="32"/>
        <v>78.7372815</v>
      </c>
      <c r="AO33" s="4">
        <f t="shared" si="32"/>
        <v>25.00720521</v>
      </c>
      <c r="AP33" s="4">
        <f t="shared" si="32"/>
        <v>57.98522884</v>
      </c>
      <c r="AQ33" s="4">
        <f t="shared" si="32"/>
        <v>89.74642442</v>
      </c>
      <c r="AR33" s="4">
        <f t="shared" si="32"/>
        <v>76.04015974</v>
      </c>
      <c r="AS33" s="4">
        <f t="shared" si="32"/>
        <v>41.18463112</v>
      </c>
      <c r="AT33" s="4">
        <f t="shared" si="32"/>
        <v>88.31739168</v>
      </c>
      <c r="AU33" s="4">
        <f t="shared" si="32"/>
        <v>57.32612495</v>
      </c>
      <c r="AV33" s="4">
        <f t="shared" si="32"/>
        <v>86.87698681</v>
      </c>
      <c r="AW33" s="4">
        <f t="shared" si="32"/>
        <v>64.78901639</v>
      </c>
      <c r="AX33" s="4">
        <f t="shared" si="32"/>
        <v>17.61209738</v>
      </c>
      <c r="AY33" s="4">
        <f t="shared" si="32"/>
        <v>51.07771243</v>
      </c>
      <c r="AZ33" s="4">
        <f t="shared" si="32"/>
        <v>66.46277652</v>
      </c>
      <c r="BA33" s="4">
        <f t="shared" si="32"/>
        <v>40.2781168</v>
      </c>
      <c r="BB33" s="4">
        <f t="shared" si="32"/>
        <v>37.60549859</v>
      </c>
      <c r="BC33" s="4">
        <f t="shared" si="32"/>
        <v>53.94882845</v>
      </c>
      <c r="BD33" s="4">
        <f t="shared" si="32"/>
        <v>97.637767</v>
      </c>
    </row>
    <row r="34" ht="14.25" customHeight="1">
      <c r="A34" s="1">
        <v>32.0</v>
      </c>
      <c r="B34" s="5">
        <v>44.0921358</v>
      </c>
      <c r="C34" s="5">
        <v>84.864502</v>
      </c>
      <c r="D34" s="6">
        <v>32.0</v>
      </c>
      <c r="E34" s="4">
        <f t="shared" ref="E34:BD34" si="33">SQRT((VLOOKUP($D34,$A$2:$B$53,2)-VLOOKUP(E$1,$A$2:$B$53,2))^2+(VLOOKUP($D34,$A$2:$C$53,3)-VLOOKUP(E$1,$A$2:$C$53,3))^2)</f>
        <v>95.63524528</v>
      </c>
      <c r="F34" s="4">
        <f t="shared" si="33"/>
        <v>16.92441278</v>
      </c>
      <c r="G34" s="4">
        <f t="shared" si="33"/>
        <v>97.80493425</v>
      </c>
      <c r="H34" s="4">
        <f t="shared" si="33"/>
        <v>45.84189437</v>
      </c>
      <c r="I34" s="4">
        <f t="shared" si="33"/>
        <v>79.30278313</v>
      </c>
      <c r="J34" s="4">
        <f t="shared" si="33"/>
        <v>48.06277964</v>
      </c>
      <c r="K34" s="4">
        <f t="shared" si="33"/>
        <v>54.99740422</v>
      </c>
      <c r="L34" s="4">
        <f t="shared" si="33"/>
        <v>16.67412122</v>
      </c>
      <c r="M34" s="4">
        <f t="shared" si="33"/>
        <v>24.08426229</v>
      </c>
      <c r="N34" s="4">
        <f t="shared" si="33"/>
        <v>63.06036135</v>
      </c>
      <c r="O34" s="4">
        <f t="shared" si="33"/>
        <v>44.00928854</v>
      </c>
      <c r="P34" s="4">
        <f t="shared" si="33"/>
        <v>53.69352668</v>
      </c>
      <c r="Q34" s="4">
        <f t="shared" si="33"/>
        <v>98.9601519</v>
      </c>
      <c r="R34" s="4">
        <f t="shared" si="33"/>
        <v>70.33509544</v>
      </c>
      <c r="S34" s="4">
        <f t="shared" si="33"/>
        <v>84.45814602</v>
      </c>
      <c r="T34" s="4">
        <f t="shared" si="33"/>
        <v>89.70590693</v>
      </c>
      <c r="U34" s="4">
        <f t="shared" si="33"/>
        <v>60.44138492</v>
      </c>
      <c r="V34" s="4">
        <f t="shared" si="33"/>
        <v>70.46849022</v>
      </c>
      <c r="W34" s="4">
        <f t="shared" si="33"/>
        <v>33.16398459</v>
      </c>
      <c r="X34" s="4">
        <f t="shared" si="33"/>
        <v>34.76802098</v>
      </c>
      <c r="Y34" s="4">
        <f t="shared" si="33"/>
        <v>45.67351386</v>
      </c>
      <c r="Z34" s="4">
        <f t="shared" si="33"/>
        <v>65.73596413</v>
      </c>
      <c r="AA34" s="4">
        <f t="shared" si="33"/>
        <v>32.68704334</v>
      </c>
      <c r="AB34" s="4">
        <f t="shared" si="33"/>
        <v>84.18385601</v>
      </c>
      <c r="AC34" s="4">
        <f t="shared" si="33"/>
        <v>79.47754552</v>
      </c>
      <c r="AD34" s="4">
        <f t="shared" si="33"/>
        <v>48.33726432</v>
      </c>
      <c r="AE34" s="4">
        <f t="shared" si="33"/>
        <v>88.48488488</v>
      </c>
      <c r="AF34" s="4">
        <f t="shared" si="33"/>
        <v>51.33296676</v>
      </c>
      <c r="AG34" s="4">
        <f t="shared" si="33"/>
        <v>81.78134748</v>
      </c>
      <c r="AH34" s="4">
        <f t="shared" si="33"/>
        <v>35.01135104</v>
      </c>
      <c r="AI34" s="4">
        <f t="shared" si="33"/>
        <v>43.75187428</v>
      </c>
      <c r="AJ34" s="4">
        <f t="shared" si="33"/>
        <v>11.62588189</v>
      </c>
      <c r="AK34" s="4">
        <f t="shared" si="33"/>
        <v>0</v>
      </c>
      <c r="AL34" s="4">
        <f t="shared" si="33"/>
        <v>14.26411952</v>
      </c>
      <c r="AM34" s="4">
        <f t="shared" si="33"/>
        <v>37.38459589</v>
      </c>
      <c r="AN34" s="4">
        <f t="shared" si="33"/>
        <v>67.29058912</v>
      </c>
      <c r="AO34" s="4">
        <f t="shared" si="33"/>
        <v>30.1673593</v>
      </c>
      <c r="AP34" s="4">
        <f t="shared" si="33"/>
        <v>47.71192932</v>
      </c>
      <c r="AQ34" s="4">
        <f t="shared" si="33"/>
        <v>78.98874307</v>
      </c>
      <c r="AR34" s="4">
        <f t="shared" si="33"/>
        <v>70.03835959</v>
      </c>
      <c r="AS34" s="4">
        <f t="shared" si="33"/>
        <v>31.28217265</v>
      </c>
      <c r="AT34" s="4">
        <f t="shared" si="33"/>
        <v>84.25782039</v>
      </c>
      <c r="AU34" s="4">
        <f t="shared" si="33"/>
        <v>47.46275707</v>
      </c>
      <c r="AV34" s="4">
        <f t="shared" si="33"/>
        <v>80.3864213</v>
      </c>
      <c r="AW34" s="4">
        <f t="shared" si="33"/>
        <v>53.41634906</v>
      </c>
      <c r="AX34" s="4">
        <f t="shared" si="33"/>
        <v>6.34477871</v>
      </c>
      <c r="AY34" s="4">
        <f t="shared" si="33"/>
        <v>42.67178825</v>
      </c>
      <c r="AZ34" s="4">
        <f t="shared" si="33"/>
        <v>56.53790277</v>
      </c>
      <c r="BA34" s="4">
        <f t="shared" si="33"/>
        <v>37.23529426</v>
      </c>
      <c r="BB34" s="4">
        <f t="shared" si="33"/>
        <v>39.93198865</v>
      </c>
      <c r="BC34" s="4">
        <f t="shared" si="33"/>
        <v>45.48497748</v>
      </c>
      <c r="BD34" s="4">
        <f t="shared" si="33"/>
        <v>95.63524528</v>
      </c>
    </row>
    <row r="35" ht="14.25" customHeight="1">
      <c r="A35" s="1">
        <v>33.0</v>
      </c>
      <c r="B35" s="5">
        <v>30.9012365</v>
      </c>
      <c r="C35" s="5">
        <v>79.4363088</v>
      </c>
      <c r="D35" s="6">
        <v>33.0</v>
      </c>
      <c r="E35" s="4">
        <f t="shared" ref="E35:BD35" si="34">SQRT((VLOOKUP($D35,$A$2:$B$53,2)-VLOOKUP(E$1,$A$2:$B$53,2))^2+(VLOOKUP($D35,$A$2:$C$53,3)-VLOOKUP(E$1,$A$2:$C$53,3))^2)</f>
        <v>85.23504897</v>
      </c>
      <c r="F35" s="4">
        <f t="shared" si="34"/>
        <v>2.674928648</v>
      </c>
      <c r="G35" s="4">
        <f t="shared" si="34"/>
        <v>101.6899277</v>
      </c>
      <c r="H35" s="4">
        <f t="shared" si="34"/>
        <v>59.48533372</v>
      </c>
      <c r="I35" s="4">
        <f t="shared" si="34"/>
        <v>85.18481862</v>
      </c>
      <c r="J35" s="4">
        <f t="shared" si="34"/>
        <v>36.65325769</v>
      </c>
      <c r="K35" s="4">
        <f t="shared" si="34"/>
        <v>42.53950566</v>
      </c>
      <c r="L35" s="4">
        <f t="shared" si="34"/>
        <v>18.46094933</v>
      </c>
      <c r="M35" s="4">
        <f t="shared" si="34"/>
        <v>20.08729815</v>
      </c>
      <c r="N35" s="4">
        <f t="shared" si="34"/>
        <v>55.29538986</v>
      </c>
      <c r="O35" s="4">
        <f t="shared" si="34"/>
        <v>56.73552373</v>
      </c>
      <c r="P35" s="4">
        <f t="shared" si="34"/>
        <v>64.1345785</v>
      </c>
      <c r="Q35" s="4">
        <f t="shared" si="34"/>
        <v>102.3546955</v>
      </c>
      <c r="R35" s="4">
        <f t="shared" si="34"/>
        <v>61.67575814</v>
      </c>
      <c r="S35" s="4">
        <f t="shared" si="34"/>
        <v>73.55478707</v>
      </c>
      <c r="T35" s="4">
        <f t="shared" si="34"/>
        <v>80.31875047</v>
      </c>
      <c r="U35" s="4">
        <f t="shared" si="34"/>
        <v>53.21292691</v>
      </c>
      <c r="V35" s="4">
        <f t="shared" si="34"/>
        <v>71.14823969</v>
      </c>
      <c r="W35" s="4">
        <f t="shared" si="34"/>
        <v>42.61707248</v>
      </c>
      <c r="X35" s="4">
        <f t="shared" si="34"/>
        <v>46.08081989</v>
      </c>
      <c r="Y35" s="4">
        <f t="shared" si="34"/>
        <v>37.62442516</v>
      </c>
      <c r="Z35" s="4">
        <f t="shared" si="34"/>
        <v>62.6235734</v>
      </c>
      <c r="AA35" s="4">
        <f t="shared" si="34"/>
        <v>24.8324649</v>
      </c>
      <c r="AB35" s="4">
        <f t="shared" si="34"/>
        <v>83.90508526</v>
      </c>
      <c r="AC35" s="4">
        <f t="shared" si="34"/>
        <v>69.62826019</v>
      </c>
      <c r="AD35" s="4">
        <f t="shared" si="34"/>
        <v>36.95079064</v>
      </c>
      <c r="AE35" s="4">
        <f t="shared" si="34"/>
        <v>80.1551386</v>
      </c>
      <c r="AF35" s="4">
        <f t="shared" si="34"/>
        <v>49.72017636</v>
      </c>
      <c r="AG35" s="4">
        <f t="shared" si="34"/>
        <v>77.25698475</v>
      </c>
      <c r="AH35" s="4">
        <f t="shared" si="34"/>
        <v>21.21813454</v>
      </c>
      <c r="AI35" s="4">
        <f t="shared" si="34"/>
        <v>29.62133059</v>
      </c>
      <c r="AJ35" s="4">
        <f t="shared" si="34"/>
        <v>12.43898088</v>
      </c>
      <c r="AK35" s="4">
        <f t="shared" si="34"/>
        <v>14.26411952</v>
      </c>
      <c r="AL35" s="4">
        <f t="shared" si="34"/>
        <v>0</v>
      </c>
      <c r="AM35" s="4">
        <f t="shared" si="34"/>
        <v>46.03616506</v>
      </c>
      <c r="AN35" s="4">
        <f t="shared" si="34"/>
        <v>73.98960469</v>
      </c>
      <c r="AO35" s="4">
        <f t="shared" si="34"/>
        <v>15.94263793</v>
      </c>
      <c r="AP35" s="4">
        <f t="shared" si="34"/>
        <v>60.91343726</v>
      </c>
      <c r="AQ35" s="4">
        <f t="shared" si="34"/>
        <v>82.63113168</v>
      </c>
      <c r="AR35" s="4">
        <f t="shared" si="34"/>
        <v>64.28779976</v>
      </c>
      <c r="AS35" s="4">
        <f t="shared" si="34"/>
        <v>44.97924001</v>
      </c>
      <c r="AT35" s="4">
        <f t="shared" si="34"/>
        <v>75.97514229</v>
      </c>
      <c r="AU35" s="4">
        <f t="shared" si="34"/>
        <v>49.1217456</v>
      </c>
      <c r="AV35" s="4">
        <f t="shared" si="34"/>
        <v>75.29098556</v>
      </c>
      <c r="AW35" s="4">
        <f t="shared" si="34"/>
        <v>64.56929426</v>
      </c>
      <c r="AX35" s="4">
        <f t="shared" si="34"/>
        <v>19.91685961</v>
      </c>
      <c r="AY35" s="4">
        <f t="shared" si="34"/>
        <v>41.29956112</v>
      </c>
      <c r="AZ35" s="4">
        <f t="shared" si="34"/>
        <v>58.15094968</v>
      </c>
      <c r="BA35" s="4">
        <f t="shared" si="34"/>
        <v>27.93599781</v>
      </c>
      <c r="BB35" s="4">
        <f t="shared" si="34"/>
        <v>26.30117168</v>
      </c>
      <c r="BC35" s="4">
        <f t="shared" si="34"/>
        <v>59.63701843</v>
      </c>
      <c r="BD35" s="4">
        <f t="shared" si="34"/>
        <v>85.23504897</v>
      </c>
    </row>
    <row r="36" ht="14.25" customHeight="1">
      <c r="A36" s="1">
        <v>34.0</v>
      </c>
      <c r="B36" s="5">
        <v>73.3257593</v>
      </c>
      <c r="C36" s="5">
        <v>61.5620715</v>
      </c>
      <c r="D36" s="6">
        <v>34.0</v>
      </c>
      <c r="E36" s="4">
        <f t="shared" ref="E36:BD36" si="35">SQRT((VLOOKUP($D36,$A$2:$B$53,2)-VLOOKUP(E$1,$A$2:$B$53,2))^2+(VLOOKUP($D36,$A$2:$C$53,3)-VLOOKUP(E$1,$A$2:$C$53,3))^2)</f>
        <v>95.74213087</v>
      </c>
      <c r="F36" s="4">
        <f t="shared" si="35"/>
        <v>48.15335143</v>
      </c>
      <c r="G36" s="4">
        <f t="shared" si="35"/>
        <v>63.08452944</v>
      </c>
      <c r="H36" s="4">
        <f t="shared" si="35"/>
        <v>30.54786258</v>
      </c>
      <c r="I36" s="4">
        <f t="shared" si="35"/>
        <v>42.84464912</v>
      </c>
      <c r="J36" s="4">
        <f t="shared" si="35"/>
        <v>59.66754404</v>
      </c>
      <c r="K36" s="4">
        <f t="shared" si="35"/>
        <v>68.50889112</v>
      </c>
      <c r="L36" s="4">
        <f t="shared" si="35"/>
        <v>28.52947842</v>
      </c>
      <c r="M36" s="4">
        <f t="shared" si="35"/>
        <v>33.91789069</v>
      </c>
      <c r="N36" s="4">
        <f t="shared" si="35"/>
        <v>59.86232662</v>
      </c>
      <c r="O36" s="4">
        <f t="shared" si="35"/>
        <v>22.11113796</v>
      </c>
      <c r="P36" s="4">
        <f t="shared" si="35"/>
        <v>19.21360142</v>
      </c>
      <c r="Q36" s="4">
        <f t="shared" si="35"/>
        <v>64.85981219</v>
      </c>
      <c r="R36" s="4">
        <f t="shared" si="35"/>
        <v>68.2064099</v>
      </c>
      <c r="S36" s="4">
        <f t="shared" si="35"/>
        <v>87.57226602</v>
      </c>
      <c r="T36" s="4">
        <f t="shared" si="35"/>
        <v>86.99698749</v>
      </c>
      <c r="U36" s="4">
        <f t="shared" si="35"/>
        <v>56.39244989</v>
      </c>
      <c r="V36" s="4">
        <f t="shared" si="35"/>
        <v>43.60644883</v>
      </c>
      <c r="W36" s="4">
        <f t="shared" si="35"/>
        <v>4.809807738</v>
      </c>
      <c r="X36" s="4">
        <f t="shared" si="35"/>
        <v>10.81296621</v>
      </c>
      <c r="Y36" s="4">
        <f t="shared" si="35"/>
        <v>48.81533739</v>
      </c>
      <c r="Z36" s="4">
        <f t="shared" si="35"/>
        <v>49.18474772</v>
      </c>
      <c r="AA36" s="4">
        <f t="shared" si="35"/>
        <v>69.4287916</v>
      </c>
      <c r="AB36" s="4">
        <f t="shared" si="35"/>
        <v>57.72394415</v>
      </c>
      <c r="AC36" s="4">
        <f t="shared" si="35"/>
        <v>79.59843042</v>
      </c>
      <c r="AD36" s="4">
        <f t="shared" si="35"/>
        <v>59.7930257</v>
      </c>
      <c r="AE36" s="4">
        <f t="shared" si="35"/>
        <v>82.57328133</v>
      </c>
      <c r="AF36" s="4">
        <f t="shared" si="35"/>
        <v>35.37772301</v>
      </c>
      <c r="AG36" s="4">
        <f t="shared" si="35"/>
        <v>65.97793386</v>
      </c>
      <c r="AH36" s="4">
        <f t="shared" si="35"/>
        <v>65.75072582</v>
      </c>
      <c r="AI36" s="4">
        <f t="shared" si="35"/>
        <v>67.60420448</v>
      </c>
      <c r="AJ36" s="4">
        <f t="shared" si="35"/>
        <v>48.98189875</v>
      </c>
      <c r="AK36" s="4">
        <f t="shared" si="35"/>
        <v>37.38459589</v>
      </c>
      <c r="AL36" s="4">
        <f t="shared" si="35"/>
        <v>46.03616506</v>
      </c>
      <c r="AM36" s="4">
        <f t="shared" si="35"/>
        <v>0</v>
      </c>
      <c r="AN36" s="4">
        <f t="shared" si="35"/>
        <v>30.41034875</v>
      </c>
      <c r="AO36" s="4">
        <f t="shared" si="35"/>
        <v>59.2330547</v>
      </c>
      <c r="AP36" s="4">
        <f t="shared" si="35"/>
        <v>27.82544974</v>
      </c>
      <c r="AQ36" s="4">
        <f t="shared" si="35"/>
        <v>45.39221181</v>
      </c>
      <c r="AR36" s="4">
        <f t="shared" si="35"/>
        <v>59.5994105</v>
      </c>
      <c r="AS36" s="4">
        <f t="shared" si="35"/>
        <v>24.93347751</v>
      </c>
      <c r="AT36" s="4">
        <f t="shared" si="35"/>
        <v>78.7455956</v>
      </c>
      <c r="AU36" s="4">
        <f t="shared" si="35"/>
        <v>24.6042005</v>
      </c>
      <c r="AV36" s="4">
        <f t="shared" si="35"/>
        <v>66.31713864</v>
      </c>
      <c r="AW36" s="4">
        <f t="shared" si="35"/>
        <v>21.17718285</v>
      </c>
      <c r="AX36" s="4">
        <f t="shared" si="35"/>
        <v>31.95891569</v>
      </c>
      <c r="AY36" s="4">
        <f t="shared" si="35"/>
        <v>30.54675203</v>
      </c>
      <c r="AZ36" s="4">
        <f t="shared" si="35"/>
        <v>30.38527414</v>
      </c>
      <c r="BA36" s="4">
        <f t="shared" si="35"/>
        <v>47.32361838</v>
      </c>
      <c r="BB36" s="4">
        <f t="shared" si="35"/>
        <v>61.46855099</v>
      </c>
      <c r="BC36" s="4">
        <f t="shared" si="35"/>
        <v>37.48574627</v>
      </c>
      <c r="BD36" s="4">
        <f t="shared" si="35"/>
        <v>95.74213087</v>
      </c>
    </row>
    <row r="37" ht="14.25" customHeight="1">
      <c r="A37" s="1">
        <v>35.0</v>
      </c>
      <c r="B37" s="5">
        <v>91.7877821</v>
      </c>
      <c r="C37" s="5">
        <v>37.3971584</v>
      </c>
      <c r="D37" s="6">
        <v>35.0</v>
      </c>
      <c r="E37" s="4">
        <f t="shared" ref="E37:BD37" si="36">SQRT((VLOOKUP($D37,$A$2:$B$53,2)-VLOOKUP(E$1,$A$2:$B$53,2))^2+(VLOOKUP($D37,$A$2:$C$53,3)-VLOOKUP(E$1,$A$2:$C$53,3))^2)</f>
        <v>99.1137952</v>
      </c>
      <c r="F37" s="4">
        <f t="shared" si="36"/>
        <v>75.72070768</v>
      </c>
      <c r="G37" s="4">
        <f t="shared" si="36"/>
        <v>34.21600507</v>
      </c>
      <c r="H37" s="4">
        <f t="shared" si="36"/>
        <v>49.88009782</v>
      </c>
      <c r="I37" s="4">
        <f t="shared" si="36"/>
        <v>12.61855569</v>
      </c>
      <c r="J37" s="4">
        <f t="shared" si="36"/>
        <v>76.58115448</v>
      </c>
      <c r="K37" s="4">
        <f t="shared" si="36"/>
        <v>85.011196</v>
      </c>
      <c r="L37" s="4">
        <f t="shared" si="36"/>
        <v>55.55479883</v>
      </c>
      <c r="M37" s="4">
        <f t="shared" si="36"/>
        <v>57.54971302</v>
      </c>
      <c r="N37" s="4">
        <f t="shared" si="36"/>
        <v>66.62492698</v>
      </c>
      <c r="O37" s="4">
        <f t="shared" si="36"/>
        <v>41.23812637</v>
      </c>
      <c r="P37" s="4">
        <f t="shared" si="36"/>
        <v>24.32899417</v>
      </c>
      <c r="Q37" s="4">
        <f t="shared" si="36"/>
        <v>36.65234995</v>
      </c>
      <c r="R37" s="4">
        <f t="shared" si="36"/>
        <v>73.91184574</v>
      </c>
      <c r="S37" s="4">
        <f t="shared" si="36"/>
        <v>94.24893003</v>
      </c>
      <c r="T37" s="4">
        <f t="shared" si="36"/>
        <v>89.13865656</v>
      </c>
      <c r="U37" s="4">
        <f t="shared" si="36"/>
        <v>63.41452319</v>
      </c>
      <c r="V37" s="4">
        <f t="shared" si="36"/>
        <v>30.94124015</v>
      </c>
      <c r="W37" s="4">
        <f t="shared" si="36"/>
        <v>35.11719723</v>
      </c>
      <c r="X37" s="4">
        <f t="shared" si="36"/>
        <v>37.82670265</v>
      </c>
      <c r="Y37" s="4">
        <f t="shared" si="36"/>
        <v>63.29209186</v>
      </c>
      <c r="Z37" s="4">
        <f t="shared" si="36"/>
        <v>47.17975114</v>
      </c>
      <c r="AA37" s="4">
        <f t="shared" si="36"/>
        <v>98.38112301</v>
      </c>
      <c r="AB37" s="4">
        <f t="shared" si="36"/>
        <v>41.01544211</v>
      </c>
      <c r="AC37" s="4">
        <f t="shared" si="36"/>
        <v>85.066265</v>
      </c>
      <c r="AD37" s="4">
        <f t="shared" si="36"/>
        <v>76.5940544</v>
      </c>
      <c r="AE37" s="4">
        <f t="shared" si="36"/>
        <v>82.64511931</v>
      </c>
      <c r="AF37" s="4">
        <f t="shared" si="36"/>
        <v>40.80122353</v>
      </c>
      <c r="AG37" s="4">
        <f t="shared" si="36"/>
        <v>59.84089507</v>
      </c>
      <c r="AH37" s="4">
        <f t="shared" si="36"/>
        <v>91.65879461</v>
      </c>
      <c r="AI37" s="4">
        <f t="shared" si="36"/>
        <v>89.98343118</v>
      </c>
      <c r="AJ37" s="4">
        <f t="shared" si="36"/>
        <v>78.7372815</v>
      </c>
      <c r="AK37" s="4">
        <f t="shared" si="36"/>
        <v>67.29058912</v>
      </c>
      <c r="AL37" s="4">
        <f t="shared" si="36"/>
        <v>73.98960469</v>
      </c>
      <c r="AM37" s="4">
        <f t="shared" si="36"/>
        <v>30.41034875</v>
      </c>
      <c r="AN37" s="4">
        <f t="shared" si="36"/>
        <v>0</v>
      </c>
      <c r="AO37" s="4">
        <f t="shared" si="36"/>
        <v>84.90697179</v>
      </c>
      <c r="AP37" s="4">
        <f t="shared" si="36"/>
        <v>45.02439181</v>
      </c>
      <c r="AQ37" s="4">
        <f t="shared" si="36"/>
        <v>20.15580616</v>
      </c>
      <c r="AR37" s="4">
        <f t="shared" si="36"/>
        <v>60.25937657</v>
      </c>
      <c r="AS37" s="4">
        <f t="shared" si="36"/>
        <v>51.70448365</v>
      </c>
      <c r="AT37" s="4">
        <f t="shared" si="36"/>
        <v>79.74984545</v>
      </c>
      <c r="AU37" s="4">
        <f t="shared" si="36"/>
        <v>31.19104636</v>
      </c>
      <c r="AV37" s="4">
        <f t="shared" si="36"/>
        <v>61.85326105</v>
      </c>
      <c r="AW37" s="4">
        <f t="shared" si="36"/>
        <v>28.63476898</v>
      </c>
      <c r="AX37" s="4">
        <f t="shared" si="36"/>
        <v>62.19351289</v>
      </c>
      <c r="AY37" s="4">
        <f t="shared" si="36"/>
        <v>42.66360982</v>
      </c>
      <c r="AZ37" s="4">
        <f t="shared" si="36"/>
        <v>27.25399932</v>
      </c>
      <c r="BA37" s="4">
        <f t="shared" si="36"/>
        <v>66.33738939</v>
      </c>
      <c r="BB37" s="4">
        <f t="shared" si="36"/>
        <v>83.42614662</v>
      </c>
      <c r="BC37" s="4">
        <f t="shared" si="36"/>
        <v>58.68286215</v>
      </c>
      <c r="BD37" s="4">
        <f t="shared" si="36"/>
        <v>99.1137952</v>
      </c>
    </row>
    <row r="38" ht="14.25" customHeight="1">
      <c r="A38" s="1">
        <v>36.0</v>
      </c>
      <c r="B38" s="5">
        <v>15.6155407</v>
      </c>
      <c r="C38" s="5">
        <v>74.9069371</v>
      </c>
      <c r="D38" s="6">
        <v>36.0</v>
      </c>
      <c r="E38" s="4">
        <f t="shared" ref="E38:BD38" si="37">SQRT((VLOOKUP($D38,$A$2:$B$53,2)-VLOOKUP(E$1,$A$2:$B$53,2))^2+(VLOOKUP($D38,$A$2:$C$53,3)-VLOOKUP(E$1,$A$2:$C$53,3))^2)</f>
        <v>76.5172813</v>
      </c>
      <c r="F38" s="4">
        <f t="shared" si="37"/>
        <v>13.2679298</v>
      </c>
      <c r="G38" s="4">
        <f t="shared" si="37"/>
        <v>109.5203407</v>
      </c>
      <c r="H38" s="4">
        <f t="shared" si="37"/>
        <v>75.27416246</v>
      </c>
      <c r="I38" s="4">
        <f t="shared" si="37"/>
        <v>95.16118841</v>
      </c>
      <c r="J38" s="4">
        <f t="shared" si="37"/>
        <v>28.82356056</v>
      </c>
      <c r="K38" s="4">
        <f t="shared" si="37"/>
        <v>31.86740701</v>
      </c>
      <c r="L38" s="4">
        <f t="shared" si="37"/>
        <v>30.70614952</v>
      </c>
      <c r="M38" s="4">
        <f t="shared" si="37"/>
        <v>27.4396915</v>
      </c>
      <c r="N38" s="4">
        <f t="shared" si="37"/>
        <v>51.7363751</v>
      </c>
      <c r="O38" s="4">
        <f t="shared" si="37"/>
        <v>72.09808415</v>
      </c>
      <c r="P38" s="4">
        <f t="shared" si="37"/>
        <v>78.04626716</v>
      </c>
      <c r="Q38" s="4">
        <f t="shared" si="37"/>
        <v>109.7007695</v>
      </c>
      <c r="R38" s="4">
        <f t="shared" si="37"/>
        <v>56.4193509</v>
      </c>
      <c r="S38" s="4">
        <f t="shared" si="37"/>
        <v>64.34573777</v>
      </c>
      <c r="T38" s="4">
        <f t="shared" si="37"/>
        <v>73.24397495</v>
      </c>
      <c r="U38" s="4">
        <f t="shared" si="37"/>
        <v>50.56549936</v>
      </c>
      <c r="V38" s="4">
        <f t="shared" si="37"/>
        <v>76.67240509</v>
      </c>
      <c r="W38" s="4">
        <f t="shared" si="37"/>
        <v>56.4254767</v>
      </c>
      <c r="X38" s="4">
        <f t="shared" si="37"/>
        <v>60.82489005</v>
      </c>
      <c r="Y38" s="4">
        <f t="shared" si="37"/>
        <v>35.50858598</v>
      </c>
      <c r="Z38" s="4">
        <f t="shared" si="37"/>
        <v>64.50297315</v>
      </c>
      <c r="AA38" s="4">
        <f t="shared" si="37"/>
        <v>22.78115794</v>
      </c>
      <c r="AB38" s="4">
        <f t="shared" si="37"/>
        <v>87.98307868</v>
      </c>
      <c r="AC38" s="4">
        <f t="shared" si="37"/>
        <v>62.21322327</v>
      </c>
      <c r="AD38" s="4">
        <f t="shared" si="37"/>
        <v>29.12881151</v>
      </c>
      <c r="AE38" s="4">
        <f t="shared" si="37"/>
        <v>74.60252354</v>
      </c>
      <c r="AF38" s="4">
        <f t="shared" si="37"/>
        <v>54.15845561</v>
      </c>
      <c r="AG38" s="4">
        <f t="shared" si="37"/>
        <v>76.76994927</v>
      </c>
      <c r="AH38" s="4">
        <f t="shared" si="37"/>
        <v>6.760752426</v>
      </c>
      <c r="AI38" s="4">
        <f t="shared" si="37"/>
        <v>14.86818807</v>
      </c>
      <c r="AJ38" s="4">
        <f t="shared" si="37"/>
        <v>25.00720521</v>
      </c>
      <c r="AK38" s="4">
        <f t="shared" si="37"/>
        <v>30.1673593</v>
      </c>
      <c r="AL38" s="4">
        <f t="shared" si="37"/>
        <v>15.94263793</v>
      </c>
      <c r="AM38" s="4">
        <f t="shared" si="37"/>
        <v>59.2330547</v>
      </c>
      <c r="AN38" s="4">
        <f t="shared" si="37"/>
        <v>84.90697179</v>
      </c>
      <c r="AO38" s="4">
        <f t="shared" si="37"/>
        <v>0</v>
      </c>
      <c r="AP38" s="4">
        <f t="shared" si="37"/>
        <v>76.49593318</v>
      </c>
      <c r="AQ38" s="4">
        <f t="shared" si="37"/>
        <v>90.64360303</v>
      </c>
      <c r="AR38" s="4">
        <f t="shared" si="37"/>
        <v>62.87695987</v>
      </c>
      <c r="AS38" s="4">
        <f t="shared" si="37"/>
        <v>60.8189244</v>
      </c>
      <c r="AT38" s="4">
        <f t="shared" si="37"/>
        <v>70.63014092</v>
      </c>
      <c r="AU38" s="4">
        <f t="shared" si="37"/>
        <v>56.79769332</v>
      </c>
      <c r="AV38" s="4">
        <f t="shared" si="37"/>
        <v>74.18183632</v>
      </c>
      <c r="AW38" s="4">
        <f t="shared" si="37"/>
        <v>78.93995573</v>
      </c>
      <c r="AX38" s="4">
        <f t="shared" si="37"/>
        <v>35.83851565</v>
      </c>
      <c r="AY38" s="4">
        <f t="shared" si="37"/>
        <v>46.81933634</v>
      </c>
      <c r="AZ38" s="4">
        <f t="shared" si="37"/>
        <v>65.20523419</v>
      </c>
      <c r="BA38" s="4">
        <f t="shared" si="37"/>
        <v>25.7973711</v>
      </c>
      <c r="BB38" s="4">
        <f t="shared" si="37"/>
        <v>14.12087942</v>
      </c>
      <c r="BC38" s="4">
        <f t="shared" si="37"/>
        <v>75.57933495</v>
      </c>
      <c r="BD38" s="4">
        <f t="shared" si="37"/>
        <v>76.5172813</v>
      </c>
    </row>
    <row r="39" ht="14.25" customHeight="1">
      <c r="A39" s="1">
        <v>37.0</v>
      </c>
      <c r="B39" s="5">
        <v>91.7414807</v>
      </c>
      <c r="C39" s="5">
        <v>82.4215264</v>
      </c>
      <c r="D39" s="6">
        <v>37.0</v>
      </c>
      <c r="E39" s="4">
        <f t="shared" ref="E39:BD39" si="38">SQRT((VLOOKUP($D39,$A$2:$B$53,2)-VLOOKUP(E$1,$A$2:$B$53,2))^2+(VLOOKUP($D39,$A$2:$C$53,3)-VLOOKUP(E$1,$A$2:$C$53,3))^2)</f>
        <v>123.3280475</v>
      </c>
      <c r="F39" s="4">
        <f t="shared" si="38"/>
        <v>63.5224046</v>
      </c>
      <c r="G39" s="4">
        <f t="shared" si="38"/>
        <v>78.80042943</v>
      </c>
      <c r="H39" s="4">
        <f t="shared" si="38"/>
        <v>5.16871382</v>
      </c>
      <c r="I39" s="4">
        <f t="shared" si="38"/>
        <v>56.66209935</v>
      </c>
      <c r="J39" s="4">
        <f t="shared" si="38"/>
        <v>84.27709584</v>
      </c>
      <c r="K39" s="4">
        <f t="shared" si="38"/>
        <v>92.91160265</v>
      </c>
      <c r="L39" s="4">
        <f t="shared" si="38"/>
        <v>48.27283309</v>
      </c>
      <c r="M39" s="4">
        <f t="shared" si="38"/>
        <v>56.45626376</v>
      </c>
      <c r="N39" s="4">
        <f t="shared" si="38"/>
        <v>87.39359334</v>
      </c>
      <c r="O39" s="4">
        <f t="shared" si="38"/>
        <v>5.735476629</v>
      </c>
      <c r="P39" s="4">
        <f t="shared" si="38"/>
        <v>20.72230985</v>
      </c>
      <c r="Q39" s="4">
        <f t="shared" si="38"/>
        <v>81.49258562</v>
      </c>
      <c r="R39" s="4">
        <f t="shared" si="38"/>
        <v>95.75431945</v>
      </c>
      <c r="S39" s="4">
        <f t="shared" si="38"/>
        <v>114.7422499</v>
      </c>
      <c r="T39" s="4">
        <f t="shared" si="38"/>
        <v>114.7342773</v>
      </c>
      <c r="U39" s="4">
        <f t="shared" si="38"/>
        <v>83.94637999</v>
      </c>
      <c r="V39" s="4">
        <f t="shared" si="38"/>
        <v>68.53104734</v>
      </c>
      <c r="W39" s="4">
        <f t="shared" si="38"/>
        <v>26.24322506</v>
      </c>
      <c r="X39" s="4">
        <f t="shared" si="38"/>
        <v>18.60764623</v>
      </c>
      <c r="Y39" s="4">
        <f t="shared" si="38"/>
        <v>74.99101542</v>
      </c>
      <c r="Z39" s="4">
        <f t="shared" si="38"/>
        <v>76.69678432</v>
      </c>
      <c r="AA39" s="4">
        <f t="shared" si="38"/>
        <v>79.21409218</v>
      </c>
      <c r="AB39" s="4">
        <f t="shared" si="38"/>
        <v>81.88810053</v>
      </c>
      <c r="AC39" s="4">
        <f t="shared" si="38"/>
        <v>107.0518462</v>
      </c>
      <c r="AD39" s="4">
        <f t="shared" si="38"/>
        <v>84.4517439</v>
      </c>
      <c r="AE39" s="4">
        <f t="shared" si="38"/>
        <v>110.3971458</v>
      </c>
      <c r="AF39" s="4">
        <f t="shared" si="38"/>
        <v>63.18744308</v>
      </c>
      <c r="AG39" s="4">
        <f t="shared" si="38"/>
        <v>93.23377062</v>
      </c>
      <c r="AH39" s="4">
        <f t="shared" si="38"/>
        <v>82.13098312</v>
      </c>
      <c r="AI39" s="4">
        <f t="shared" si="38"/>
        <v>87.98197831</v>
      </c>
      <c r="AJ39" s="4">
        <f t="shared" si="38"/>
        <v>57.98522884</v>
      </c>
      <c r="AK39" s="4">
        <f t="shared" si="38"/>
        <v>47.71192932</v>
      </c>
      <c r="AL39" s="4">
        <f t="shared" si="38"/>
        <v>60.91343726</v>
      </c>
      <c r="AM39" s="4">
        <f t="shared" si="38"/>
        <v>27.82544974</v>
      </c>
      <c r="AN39" s="4">
        <f t="shared" si="38"/>
        <v>45.02439181</v>
      </c>
      <c r="AO39" s="4">
        <f t="shared" si="38"/>
        <v>76.49593318</v>
      </c>
      <c r="AP39" s="4">
        <f t="shared" si="38"/>
        <v>0</v>
      </c>
      <c r="AQ39" s="4">
        <f t="shared" si="38"/>
        <v>64.62730647</v>
      </c>
      <c r="AR39" s="4">
        <f t="shared" si="38"/>
        <v>87.40943138</v>
      </c>
      <c r="AS39" s="4">
        <f t="shared" si="38"/>
        <v>16.88450048</v>
      </c>
      <c r="AT39" s="4">
        <f t="shared" si="38"/>
        <v>106.5587462</v>
      </c>
      <c r="AU39" s="4">
        <f t="shared" si="38"/>
        <v>52.20283225</v>
      </c>
      <c r="AV39" s="4">
        <f t="shared" si="38"/>
        <v>93.80721154</v>
      </c>
      <c r="AW39" s="4">
        <f t="shared" si="38"/>
        <v>16.63890058</v>
      </c>
      <c r="AX39" s="4">
        <f t="shared" si="38"/>
        <v>41.42196066</v>
      </c>
      <c r="AY39" s="4">
        <f t="shared" si="38"/>
        <v>58.1497856</v>
      </c>
      <c r="AZ39" s="4">
        <f t="shared" si="38"/>
        <v>56.77241524</v>
      </c>
      <c r="BA39" s="4">
        <f t="shared" si="38"/>
        <v>71.60697258</v>
      </c>
      <c r="BB39" s="4">
        <f t="shared" si="38"/>
        <v>82.63004763</v>
      </c>
      <c r="BC39" s="4">
        <f t="shared" si="38"/>
        <v>14.00382938</v>
      </c>
      <c r="BD39" s="4">
        <f t="shared" si="38"/>
        <v>123.3280475</v>
      </c>
    </row>
    <row r="40" ht="14.25" customHeight="1">
      <c r="A40" s="1">
        <v>38.0</v>
      </c>
      <c r="B40" s="5">
        <v>86.1957951</v>
      </c>
      <c r="C40" s="5">
        <v>18.0325979</v>
      </c>
      <c r="D40" s="6">
        <v>38.0</v>
      </c>
      <c r="E40" s="4">
        <f t="shared" ref="E40:BD40" si="39">SQRT((VLOOKUP($D40,$A$2:$B$53,2)-VLOOKUP(E$1,$A$2:$B$53,2))^2+(VLOOKUP($D40,$A$2:$C$53,3)-VLOOKUP(E$1,$A$2:$C$53,3))^2)</f>
        <v>88.06185145</v>
      </c>
      <c r="F40" s="4">
        <f t="shared" si="39"/>
        <v>83.84521278</v>
      </c>
      <c r="G40" s="4">
        <f t="shared" si="39"/>
        <v>19.05918865</v>
      </c>
      <c r="H40" s="4">
        <f t="shared" si="39"/>
        <v>69.30546049</v>
      </c>
      <c r="I40" s="4">
        <f t="shared" si="39"/>
        <v>13.65552474</v>
      </c>
      <c r="J40" s="4">
        <f t="shared" si="39"/>
        <v>75.87087716</v>
      </c>
      <c r="K40" s="4">
        <f t="shared" si="39"/>
        <v>83.3630483</v>
      </c>
      <c r="L40" s="4">
        <f t="shared" si="39"/>
        <v>64.584594</v>
      </c>
      <c r="M40" s="4">
        <f t="shared" si="39"/>
        <v>63.68543339</v>
      </c>
      <c r="N40" s="4">
        <f t="shared" si="39"/>
        <v>60.06680273</v>
      </c>
      <c r="O40" s="4">
        <f t="shared" si="39"/>
        <v>60.40929524</v>
      </c>
      <c r="P40" s="4">
        <f t="shared" si="39"/>
        <v>44.14008289</v>
      </c>
      <c r="Q40" s="4">
        <f t="shared" si="39"/>
        <v>19.9715943</v>
      </c>
      <c r="R40" s="4">
        <f t="shared" si="39"/>
        <v>65.91415039</v>
      </c>
      <c r="S40" s="4">
        <f t="shared" si="39"/>
        <v>85.43685696</v>
      </c>
      <c r="T40" s="4">
        <f t="shared" si="39"/>
        <v>77.85823847</v>
      </c>
      <c r="U40" s="4">
        <f t="shared" si="39"/>
        <v>57.42470131</v>
      </c>
      <c r="V40" s="4">
        <f t="shared" si="39"/>
        <v>18.80297401</v>
      </c>
      <c r="W40" s="4">
        <f t="shared" si="39"/>
        <v>50.15825433</v>
      </c>
      <c r="X40" s="4">
        <f t="shared" si="39"/>
        <v>54.79422878</v>
      </c>
      <c r="Y40" s="4">
        <f t="shared" si="39"/>
        <v>62.28678721</v>
      </c>
      <c r="Z40" s="4">
        <f t="shared" si="39"/>
        <v>37.98171337</v>
      </c>
      <c r="AA40" s="4">
        <f t="shared" si="39"/>
        <v>107.4613226</v>
      </c>
      <c r="AB40" s="4">
        <f t="shared" si="39"/>
        <v>23.04545609</v>
      </c>
      <c r="AC40" s="4">
        <f t="shared" si="39"/>
        <v>76.04859326</v>
      </c>
      <c r="AD40" s="4">
        <f t="shared" si="39"/>
        <v>75.80245275</v>
      </c>
      <c r="AE40" s="4">
        <f t="shared" si="39"/>
        <v>70.53440423</v>
      </c>
      <c r="AF40" s="4">
        <f t="shared" si="39"/>
        <v>38.53947461</v>
      </c>
      <c r="AG40" s="4">
        <f t="shared" si="39"/>
        <v>45.93776303</v>
      </c>
      <c r="AH40" s="4">
        <f t="shared" si="39"/>
        <v>97.31648499</v>
      </c>
      <c r="AI40" s="4">
        <f t="shared" si="39"/>
        <v>92.53519891</v>
      </c>
      <c r="AJ40" s="4">
        <f t="shared" si="39"/>
        <v>89.74642442</v>
      </c>
      <c r="AK40" s="4">
        <f t="shared" si="39"/>
        <v>78.98874307</v>
      </c>
      <c r="AL40" s="4">
        <f t="shared" si="39"/>
        <v>82.63113168</v>
      </c>
      <c r="AM40" s="4">
        <f t="shared" si="39"/>
        <v>45.39221181</v>
      </c>
      <c r="AN40" s="4">
        <f t="shared" si="39"/>
        <v>20.15580616</v>
      </c>
      <c r="AO40" s="4">
        <f t="shared" si="39"/>
        <v>90.64360303</v>
      </c>
      <c r="AP40" s="4">
        <f t="shared" si="39"/>
        <v>64.62730647</v>
      </c>
      <c r="AQ40" s="4">
        <f t="shared" si="39"/>
        <v>0</v>
      </c>
      <c r="AR40" s="4">
        <f t="shared" si="39"/>
        <v>50.55341427</v>
      </c>
      <c r="AS40" s="4">
        <f t="shared" si="39"/>
        <v>69.23876707</v>
      </c>
      <c r="AT40" s="4">
        <f t="shared" si="39"/>
        <v>68.37592257</v>
      </c>
      <c r="AU40" s="4">
        <f t="shared" si="39"/>
        <v>33.89619192</v>
      </c>
      <c r="AV40" s="4">
        <f t="shared" si="39"/>
        <v>48.74392804</v>
      </c>
      <c r="AW40" s="4">
        <f t="shared" si="39"/>
        <v>48.5489311</v>
      </c>
      <c r="AX40" s="4">
        <f t="shared" si="39"/>
        <v>74.87754063</v>
      </c>
      <c r="AY40" s="4">
        <f t="shared" si="39"/>
        <v>44.17558873</v>
      </c>
      <c r="AZ40" s="4">
        <f t="shared" si="39"/>
        <v>25.56508647</v>
      </c>
      <c r="BA40" s="4">
        <f t="shared" si="39"/>
        <v>68.11223045</v>
      </c>
      <c r="BB40" s="4">
        <f t="shared" si="39"/>
        <v>86.01043453</v>
      </c>
      <c r="BC40" s="4">
        <f t="shared" si="39"/>
        <v>77.96345025</v>
      </c>
      <c r="BD40" s="4">
        <f t="shared" si="39"/>
        <v>88.06185145</v>
      </c>
    </row>
    <row r="41" ht="14.25" customHeight="1">
      <c r="A41" s="1">
        <v>39.0</v>
      </c>
      <c r="B41" s="5">
        <v>35.7147287</v>
      </c>
      <c r="C41" s="5">
        <v>15.3289653</v>
      </c>
      <c r="D41" s="6">
        <v>39.0</v>
      </c>
      <c r="E41" s="4">
        <f t="shared" ref="E41:BD41" si="40">SQRT((VLOOKUP($D41,$A$2:$B$53,2)-VLOOKUP(E$1,$A$2:$B$53,2))^2+(VLOOKUP($D41,$A$2:$C$53,3)-VLOOKUP(E$1,$A$2:$C$53,3))^2)</f>
        <v>38.86539622</v>
      </c>
      <c r="F41" s="4">
        <f t="shared" si="40"/>
        <v>63.80651572</v>
      </c>
      <c r="G41" s="4">
        <f t="shared" si="40"/>
        <v>64.34765771</v>
      </c>
      <c r="H41" s="4">
        <f t="shared" si="40"/>
        <v>90.02399321</v>
      </c>
      <c r="I41" s="4">
        <f t="shared" si="40"/>
        <v>62.47341338</v>
      </c>
      <c r="J41" s="4">
        <f t="shared" si="40"/>
        <v>36.69327951</v>
      </c>
      <c r="K41" s="4">
        <f t="shared" si="40"/>
        <v>40.69271525</v>
      </c>
      <c r="L41" s="4">
        <f t="shared" si="40"/>
        <v>53.84306769</v>
      </c>
      <c r="M41" s="4">
        <f t="shared" si="40"/>
        <v>46.05931962</v>
      </c>
      <c r="N41" s="4">
        <f t="shared" si="40"/>
        <v>12.90357868</v>
      </c>
      <c r="O41" s="4">
        <f t="shared" si="40"/>
        <v>81.70716394</v>
      </c>
      <c r="P41" s="4">
        <f t="shared" si="40"/>
        <v>73.35252813</v>
      </c>
      <c r="Q41" s="4">
        <f t="shared" si="40"/>
        <v>62.68506919</v>
      </c>
      <c r="R41" s="4">
        <f t="shared" si="40"/>
        <v>15.78982744</v>
      </c>
      <c r="S41" s="4">
        <f t="shared" si="40"/>
        <v>34.89589721</v>
      </c>
      <c r="T41" s="4">
        <f t="shared" si="40"/>
        <v>28.99250776</v>
      </c>
      <c r="U41" s="4">
        <f t="shared" si="40"/>
        <v>12.63084962</v>
      </c>
      <c r="V41" s="4">
        <f t="shared" si="40"/>
        <v>31.82568926</v>
      </c>
      <c r="W41" s="4">
        <f t="shared" si="40"/>
        <v>61.87850768</v>
      </c>
      <c r="X41" s="4">
        <f t="shared" si="40"/>
        <v>69.69430674</v>
      </c>
      <c r="Y41" s="4">
        <f t="shared" si="40"/>
        <v>27.47273581</v>
      </c>
      <c r="Z41" s="4">
        <f t="shared" si="40"/>
        <v>13.1215757</v>
      </c>
      <c r="AA41" s="4">
        <f t="shared" si="40"/>
        <v>85.11799479</v>
      </c>
      <c r="AB41" s="4">
        <f t="shared" si="40"/>
        <v>34.03073275</v>
      </c>
      <c r="AC41" s="4">
        <f t="shared" si="40"/>
        <v>25.50948828</v>
      </c>
      <c r="AD41" s="4">
        <f t="shared" si="40"/>
        <v>36.46368472</v>
      </c>
      <c r="AE41" s="4">
        <f t="shared" si="40"/>
        <v>23.26910285</v>
      </c>
      <c r="AF41" s="4">
        <f t="shared" si="40"/>
        <v>24.22261244</v>
      </c>
      <c r="AG41" s="4">
        <f t="shared" si="40"/>
        <v>14.11576971</v>
      </c>
      <c r="AH41" s="4">
        <f t="shared" si="40"/>
        <v>68.0458367</v>
      </c>
      <c r="AI41" s="4">
        <f t="shared" si="40"/>
        <v>56.96113676</v>
      </c>
      <c r="AJ41" s="4">
        <f t="shared" si="40"/>
        <v>76.04015974</v>
      </c>
      <c r="AK41" s="4">
        <f t="shared" si="40"/>
        <v>70.03835959</v>
      </c>
      <c r="AL41" s="4">
        <f t="shared" si="40"/>
        <v>64.28779976</v>
      </c>
      <c r="AM41" s="4">
        <f t="shared" si="40"/>
        <v>59.5994105</v>
      </c>
      <c r="AN41" s="4">
        <f t="shared" si="40"/>
        <v>60.25937657</v>
      </c>
      <c r="AO41" s="4">
        <f t="shared" si="40"/>
        <v>62.87695987</v>
      </c>
      <c r="AP41" s="4">
        <f t="shared" si="40"/>
        <v>87.40943138</v>
      </c>
      <c r="AQ41" s="4">
        <f t="shared" si="40"/>
        <v>50.55341427</v>
      </c>
      <c r="AR41" s="4">
        <f t="shared" si="40"/>
        <v>0</v>
      </c>
      <c r="AS41" s="4">
        <f t="shared" si="40"/>
        <v>81.38165553</v>
      </c>
      <c r="AT41" s="4">
        <f t="shared" si="40"/>
        <v>19.8219416</v>
      </c>
      <c r="AU41" s="4">
        <f t="shared" si="40"/>
        <v>35.43894767</v>
      </c>
      <c r="AV41" s="4">
        <f t="shared" si="40"/>
        <v>11.30487766</v>
      </c>
      <c r="AW41" s="4">
        <f t="shared" si="40"/>
        <v>77.22804032</v>
      </c>
      <c r="AX41" s="4">
        <f t="shared" si="40"/>
        <v>69.98432031</v>
      </c>
      <c r="AY41" s="4">
        <f t="shared" si="40"/>
        <v>30.46346604</v>
      </c>
      <c r="AZ41" s="4">
        <f t="shared" si="40"/>
        <v>33.87272472</v>
      </c>
      <c r="BA41" s="4">
        <f t="shared" si="40"/>
        <v>37.46286318</v>
      </c>
      <c r="BB41" s="4">
        <f t="shared" si="40"/>
        <v>51.78852461</v>
      </c>
      <c r="BC41" s="4">
        <f t="shared" si="40"/>
        <v>96.21732229</v>
      </c>
      <c r="BD41" s="4">
        <f t="shared" si="40"/>
        <v>38.86539622</v>
      </c>
    </row>
    <row r="42" ht="14.25" customHeight="1">
      <c r="A42" s="1">
        <v>40.0</v>
      </c>
      <c r="B42" s="5">
        <v>75.33589</v>
      </c>
      <c r="C42" s="5">
        <v>86.4143888</v>
      </c>
      <c r="D42" s="6">
        <v>40.0</v>
      </c>
      <c r="E42" s="4">
        <f t="shared" ref="E42:BD42" si="41">SQRT((VLOOKUP($D42,$A$2:$B$53,2)-VLOOKUP(E$1,$A$2:$B$53,2))^2+(VLOOKUP($D42,$A$2:$C$53,3)-VLOOKUP(E$1,$A$2:$C$53,3))^2)</f>
        <v>114.6426749</v>
      </c>
      <c r="F42" s="4">
        <f t="shared" si="41"/>
        <v>47.63583006</v>
      </c>
      <c r="G42" s="4">
        <f t="shared" si="41"/>
        <v>85.79608732</v>
      </c>
      <c r="H42" s="4">
        <f t="shared" si="41"/>
        <v>14.55997933</v>
      </c>
      <c r="I42" s="4">
        <f t="shared" si="41"/>
        <v>64.24363411</v>
      </c>
      <c r="J42" s="4">
        <f t="shared" si="41"/>
        <v>71.992485</v>
      </c>
      <c r="K42" s="4">
        <f t="shared" si="41"/>
        <v>80.27428143</v>
      </c>
      <c r="L42" s="4">
        <f t="shared" si="41"/>
        <v>34.84650178</v>
      </c>
      <c r="M42" s="4">
        <f t="shared" si="41"/>
        <v>43.86877709</v>
      </c>
      <c r="N42" s="4">
        <f t="shared" si="41"/>
        <v>79.0235047</v>
      </c>
      <c r="O42" s="4">
        <f t="shared" si="41"/>
        <v>14.66019505</v>
      </c>
      <c r="P42" s="4">
        <f t="shared" si="41"/>
        <v>30.10016864</v>
      </c>
      <c r="Q42" s="4">
        <f t="shared" si="41"/>
        <v>87.9791088</v>
      </c>
      <c r="R42" s="4">
        <f t="shared" si="41"/>
        <v>87.28351689</v>
      </c>
      <c r="S42" s="4">
        <f t="shared" si="41"/>
        <v>105.035169</v>
      </c>
      <c r="T42" s="4">
        <f t="shared" si="41"/>
        <v>106.8235984</v>
      </c>
      <c r="U42" s="4">
        <f t="shared" si="41"/>
        <v>75.72267698</v>
      </c>
      <c r="V42" s="4">
        <f t="shared" si="41"/>
        <v>68.51531521</v>
      </c>
      <c r="W42" s="4">
        <f t="shared" si="41"/>
        <v>20.86864599</v>
      </c>
      <c r="X42" s="4">
        <f t="shared" si="41"/>
        <v>14.51286769</v>
      </c>
      <c r="Y42" s="4">
        <f t="shared" si="41"/>
        <v>64.51778162</v>
      </c>
      <c r="Z42" s="4">
        <f t="shared" si="41"/>
        <v>72.4178505</v>
      </c>
      <c r="AA42" s="4">
        <f t="shared" si="41"/>
        <v>62.35183533</v>
      </c>
      <c r="AB42" s="4">
        <f t="shared" si="41"/>
        <v>82.65559557</v>
      </c>
      <c r="AC42" s="4">
        <f t="shared" si="41"/>
        <v>98.12568035</v>
      </c>
      <c r="AD42" s="4">
        <f t="shared" si="41"/>
        <v>72.20301419</v>
      </c>
      <c r="AE42" s="4">
        <f t="shared" si="41"/>
        <v>103.4688867</v>
      </c>
      <c r="AF42" s="4">
        <f t="shared" si="41"/>
        <v>57.7207212</v>
      </c>
      <c r="AG42" s="4">
        <f t="shared" si="41"/>
        <v>89.46395329</v>
      </c>
      <c r="AH42" s="4">
        <f t="shared" si="41"/>
        <v>66.1280323</v>
      </c>
      <c r="AI42" s="4">
        <f t="shared" si="41"/>
        <v>73.16819268</v>
      </c>
      <c r="AJ42" s="4">
        <f t="shared" si="41"/>
        <v>41.18463112</v>
      </c>
      <c r="AK42" s="4">
        <f t="shared" si="41"/>
        <v>31.28217265</v>
      </c>
      <c r="AL42" s="4">
        <f t="shared" si="41"/>
        <v>44.97924001</v>
      </c>
      <c r="AM42" s="4">
        <f t="shared" si="41"/>
        <v>24.93347751</v>
      </c>
      <c r="AN42" s="4">
        <f t="shared" si="41"/>
        <v>51.70448365</v>
      </c>
      <c r="AO42" s="4">
        <f t="shared" si="41"/>
        <v>60.8189244</v>
      </c>
      <c r="AP42" s="4">
        <f t="shared" si="41"/>
        <v>16.88450048</v>
      </c>
      <c r="AQ42" s="4">
        <f t="shared" si="41"/>
        <v>69.23876707</v>
      </c>
      <c r="AR42" s="4">
        <f t="shared" si="41"/>
        <v>81.38165553</v>
      </c>
      <c r="AS42" s="4">
        <f t="shared" si="41"/>
        <v>0</v>
      </c>
      <c r="AT42" s="4">
        <f t="shared" si="41"/>
        <v>99.41313655</v>
      </c>
      <c r="AU42" s="4">
        <f t="shared" si="41"/>
        <v>48.2551914</v>
      </c>
      <c r="AV42" s="4">
        <f t="shared" si="41"/>
        <v>89.36795043</v>
      </c>
      <c r="AW42" s="4">
        <f t="shared" si="41"/>
        <v>27.73285008</v>
      </c>
      <c r="AX42" s="4">
        <f t="shared" si="41"/>
        <v>25.13422386</v>
      </c>
      <c r="AY42" s="4">
        <f t="shared" si="41"/>
        <v>50.95975683</v>
      </c>
      <c r="AZ42" s="4">
        <f t="shared" si="41"/>
        <v>55.05432214</v>
      </c>
      <c r="BA42" s="4">
        <f t="shared" si="41"/>
        <v>59.44772827</v>
      </c>
      <c r="BB42" s="4">
        <f t="shared" si="41"/>
        <v>68.26742675</v>
      </c>
      <c r="BC42" s="4">
        <f t="shared" si="41"/>
        <v>16.02536361</v>
      </c>
      <c r="BD42" s="4">
        <f t="shared" si="41"/>
        <v>114.6426749</v>
      </c>
    </row>
    <row r="43" ht="14.25" customHeight="1">
      <c r="A43" s="1">
        <v>41.0</v>
      </c>
      <c r="B43" s="5">
        <v>19.1992333</v>
      </c>
      <c r="C43" s="5">
        <v>4.367771</v>
      </c>
      <c r="D43" s="6">
        <v>41.0</v>
      </c>
      <c r="E43" s="4">
        <f t="shared" ref="E43:BD43" si="42">SQRT((VLOOKUP($D43,$A$2:$B$53,2)-VLOOKUP(E$1,$A$2:$B$53,2))^2+(VLOOKUP($D43,$A$2:$C$53,3)-VLOOKUP(E$1,$A$2:$C$53,3))^2)</f>
        <v>19.68979387</v>
      </c>
      <c r="F43" s="4">
        <f t="shared" si="42"/>
        <v>74.89705725</v>
      </c>
      <c r="G43" s="4">
        <f t="shared" si="42"/>
        <v>79.85203012</v>
      </c>
      <c r="H43" s="4">
        <f t="shared" si="42"/>
        <v>108.9154842</v>
      </c>
      <c r="I43" s="4">
        <f t="shared" si="42"/>
        <v>81.01529699</v>
      </c>
      <c r="J43" s="4">
        <f t="shared" si="42"/>
        <v>41.86216595</v>
      </c>
      <c r="K43" s="4">
        <f t="shared" si="42"/>
        <v>41.65546962</v>
      </c>
      <c r="L43" s="4">
        <f t="shared" si="42"/>
        <v>69.12751906</v>
      </c>
      <c r="M43" s="4">
        <f t="shared" si="42"/>
        <v>60.35632039</v>
      </c>
      <c r="N43" s="4">
        <f t="shared" si="42"/>
        <v>21.23159471</v>
      </c>
      <c r="O43" s="4">
        <f t="shared" si="42"/>
        <v>100.8311578</v>
      </c>
      <c r="P43" s="4">
        <f t="shared" si="42"/>
        <v>93.09854823</v>
      </c>
      <c r="Q43" s="4">
        <f t="shared" si="42"/>
        <v>77.6299574</v>
      </c>
      <c r="R43" s="4">
        <f t="shared" si="42"/>
        <v>14.35447369</v>
      </c>
      <c r="S43" s="4">
        <f t="shared" si="42"/>
        <v>19.87596568</v>
      </c>
      <c r="T43" s="4">
        <f t="shared" si="42"/>
        <v>9.499500485</v>
      </c>
      <c r="U43" s="4">
        <f t="shared" si="42"/>
        <v>24.12287346</v>
      </c>
      <c r="V43" s="4">
        <f t="shared" si="42"/>
        <v>50.18665729</v>
      </c>
      <c r="W43" s="4">
        <f t="shared" si="42"/>
        <v>80.66877021</v>
      </c>
      <c r="X43" s="4">
        <f t="shared" si="42"/>
        <v>88.5100712</v>
      </c>
      <c r="Y43" s="4">
        <f t="shared" si="42"/>
        <v>38.68458807</v>
      </c>
      <c r="Z43" s="4">
        <f t="shared" si="42"/>
        <v>32.6307278</v>
      </c>
      <c r="AA43" s="4">
        <f t="shared" si="42"/>
        <v>93.40779807</v>
      </c>
      <c r="AB43" s="4">
        <f t="shared" si="42"/>
        <v>48.64081807</v>
      </c>
      <c r="AC43" s="4">
        <f t="shared" si="42"/>
        <v>12.32828726</v>
      </c>
      <c r="AD43" s="4">
        <f t="shared" si="42"/>
        <v>41.56189105</v>
      </c>
      <c r="AE43" s="4">
        <f t="shared" si="42"/>
        <v>4.227206858</v>
      </c>
      <c r="AF43" s="4">
        <f t="shared" si="42"/>
        <v>43.57046078</v>
      </c>
      <c r="AG43" s="4">
        <f t="shared" si="42"/>
        <v>23.58998809</v>
      </c>
      <c r="AH43" s="4">
        <f t="shared" si="42"/>
        <v>74.45154606</v>
      </c>
      <c r="AI43" s="4">
        <f t="shared" si="42"/>
        <v>60.9102471</v>
      </c>
      <c r="AJ43" s="4">
        <f t="shared" si="42"/>
        <v>88.31739168</v>
      </c>
      <c r="AK43" s="4">
        <f t="shared" si="42"/>
        <v>84.25782039</v>
      </c>
      <c r="AL43" s="4">
        <f t="shared" si="42"/>
        <v>75.97514229</v>
      </c>
      <c r="AM43" s="4">
        <f t="shared" si="42"/>
        <v>78.7455956</v>
      </c>
      <c r="AN43" s="4">
        <f t="shared" si="42"/>
        <v>79.74984545</v>
      </c>
      <c r="AO43" s="4">
        <f t="shared" si="42"/>
        <v>70.63014092</v>
      </c>
      <c r="AP43" s="4">
        <f t="shared" si="42"/>
        <v>106.5587462</v>
      </c>
      <c r="AQ43" s="4">
        <f t="shared" si="42"/>
        <v>68.37592257</v>
      </c>
      <c r="AR43" s="4">
        <f t="shared" si="42"/>
        <v>19.8219416</v>
      </c>
      <c r="AS43" s="4">
        <f t="shared" si="42"/>
        <v>99.41313655</v>
      </c>
      <c r="AT43" s="4">
        <f t="shared" si="42"/>
        <v>0</v>
      </c>
      <c r="AU43" s="4">
        <f t="shared" si="42"/>
        <v>55.00520696</v>
      </c>
      <c r="AV43" s="4">
        <f t="shared" si="42"/>
        <v>20.13613153</v>
      </c>
      <c r="AW43" s="4">
        <f t="shared" si="42"/>
        <v>96.91934362</v>
      </c>
      <c r="AX43" s="4">
        <f t="shared" si="42"/>
        <v>85.28885811</v>
      </c>
      <c r="AY43" s="4">
        <f t="shared" si="42"/>
        <v>48.68639361</v>
      </c>
      <c r="AZ43" s="4">
        <f t="shared" si="42"/>
        <v>53.67225228</v>
      </c>
      <c r="BA43" s="4">
        <f t="shared" si="42"/>
        <v>48.044438</v>
      </c>
      <c r="BB43" s="4">
        <f t="shared" si="42"/>
        <v>57.39889021</v>
      </c>
      <c r="BC43" s="4">
        <f t="shared" si="42"/>
        <v>114.6829914</v>
      </c>
      <c r="BD43" s="4">
        <f t="shared" si="42"/>
        <v>19.68979387</v>
      </c>
    </row>
    <row r="44" ht="14.25" customHeight="1">
      <c r="A44" s="1">
        <v>42.0</v>
      </c>
      <c r="B44" s="5">
        <v>60.7434114</v>
      </c>
      <c r="C44" s="5">
        <v>40.4184861</v>
      </c>
      <c r="D44" s="6">
        <v>42.0</v>
      </c>
      <c r="E44" s="4">
        <f t="shared" ref="E44:BD44" si="43">SQRT((VLOOKUP($D44,$A$2:$B$53,2)-VLOOKUP(E$1,$A$2:$B$53,2))^2+(VLOOKUP($D44,$A$2:$C$53,3)-VLOOKUP(E$1,$A$2:$C$53,3))^2)</f>
        <v>72.96174372</v>
      </c>
      <c r="F44" s="4">
        <f t="shared" si="43"/>
        <v>50.16711237</v>
      </c>
      <c r="G44" s="4">
        <f t="shared" si="43"/>
        <v>52.88267153</v>
      </c>
      <c r="H44" s="4">
        <f t="shared" si="43"/>
        <v>55.14342139</v>
      </c>
      <c r="I44" s="4">
        <f t="shared" si="43"/>
        <v>39.25394629</v>
      </c>
      <c r="J44" s="4">
        <f t="shared" si="43"/>
        <v>45.39740522</v>
      </c>
      <c r="K44" s="4">
        <f t="shared" si="43"/>
        <v>53.82707253</v>
      </c>
      <c r="L44" s="4">
        <f t="shared" si="43"/>
        <v>31.6949834</v>
      </c>
      <c r="M44" s="4">
        <f t="shared" si="43"/>
        <v>29.81056406</v>
      </c>
      <c r="N44" s="4">
        <f t="shared" si="43"/>
        <v>37.87609498</v>
      </c>
      <c r="O44" s="4">
        <f t="shared" si="43"/>
        <v>46.55380048</v>
      </c>
      <c r="P44" s="4">
        <f t="shared" si="43"/>
        <v>38.26835057</v>
      </c>
      <c r="Q44" s="4">
        <f t="shared" si="43"/>
        <v>53.33297288</v>
      </c>
      <c r="R44" s="4">
        <f t="shared" si="43"/>
        <v>45.92830088</v>
      </c>
      <c r="S44" s="4">
        <f t="shared" si="43"/>
        <v>66.09052796</v>
      </c>
      <c r="T44" s="4">
        <f t="shared" si="43"/>
        <v>63.69560959</v>
      </c>
      <c r="U44" s="4">
        <f t="shared" si="43"/>
        <v>34.43393491</v>
      </c>
      <c r="V44" s="4">
        <f t="shared" si="43"/>
        <v>23.03904702</v>
      </c>
      <c r="W44" s="4">
        <f t="shared" si="43"/>
        <v>27.62304384</v>
      </c>
      <c r="X44" s="4">
        <f t="shared" si="43"/>
        <v>35.17985684</v>
      </c>
      <c r="Y44" s="4">
        <f t="shared" si="43"/>
        <v>32.12205728</v>
      </c>
      <c r="Z44" s="4">
        <f t="shared" si="43"/>
        <v>24.580598</v>
      </c>
      <c r="AA44" s="4">
        <f t="shared" si="43"/>
        <v>73.87885429</v>
      </c>
      <c r="AB44" s="4">
        <f t="shared" si="43"/>
        <v>37.00572954</v>
      </c>
      <c r="AC44" s="4">
        <f t="shared" si="43"/>
        <v>57.43503985</v>
      </c>
      <c r="AD44" s="4">
        <f t="shared" si="43"/>
        <v>45.4072</v>
      </c>
      <c r="AE44" s="4">
        <f t="shared" si="43"/>
        <v>58.65528519</v>
      </c>
      <c r="AF44" s="4">
        <f t="shared" si="43"/>
        <v>11.55295933</v>
      </c>
      <c r="AG44" s="4">
        <f t="shared" si="43"/>
        <v>41.4330822</v>
      </c>
      <c r="AH44" s="4">
        <f t="shared" si="43"/>
        <v>63.4979777</v>
      </c>
      <c r="AI44" s="4">
        <f t="shared" si="43"/>
        <v>59.74116691</v>
      </c>
      <c r="AJ44" s="4">
        <f t="shared" si="43"/>
        <v>57.32612495</v>
      </c>
      <c r="AK44" s="4">
        <f t="shared" si="43"/>
        <v>47.46275707</v>
      </c>
      <c r="AL44" s="4">
        <f t="shared" si="43"/>
        <v>49.1217456</v>
      </c>
      <c r="AM44" s="4">
        <f t="shared" si="43"/>
        <v>24.6042005</v>
      </c>
      <c r="AN44" s="4">
        <f t="shared" si="43"/>
        <v>31.19104636</v>
      </c>
      <c r="AO44" s="4">
        <f t="shared" si="43"/>
        <v>56.79769332</v>
      </c>
      <c r="AP44" s="4">
        <f t="shared" si="43"/>
        <v>52.20283225</v>
      </c>
      <c r="AQ44" s="4">
        <f t="shared" si="43"/>
        <v>33.89619192</v>
      </c>
      <c r="AR44" s="4">
        <f t="shared" si="43"/>
        <v>35.43894767</v>
      </c>
      <c r="AS44" s="4">
        <f t="shared" si="43"/>
        <v>48.2551914</v>
      </c>
      <c r="AT44" s="4">
        <f t="shared" si="43"/>
        <v>55.00520696</v>
      </c>
      <c r="AU44" s="4">
        <f t="shared" si="43"/>
        <v>0</v>
      </c>
      <c r="AV44" s="4">
        <f t="shared" si="43"/>
        <v>41.71297483</v>
      </c>
      <c r="AW44" s="4">
        <f t="shared" si="43"/>
        <v>41.9580759</v>
      </c>
      <c r="AX44" s="4">
        <f t="shared" si="43"/>
        <v>44.57980926</v>
      </c>
      <c r="AY44" s="4">
        <f t="shared" si="43"/>
        <v>11.504671</v>
      </c>
      <c r="AZ44" s="4">
        <f t="shared" si="43"/>
        <v>9.136973347</v>
      </c>
      <c r="BA44" s="4">
        <f t="shared" si="43"/>
        <v>35.57687882</v>
      </c>
      <c r="BB44" s="4">
        <f t="shared" si="43"/>
        <v>53.15677498</v>
      </c>
      <c r="BC44" s="4">
        <f t="shared" si="43"/>
        <v>61.96685248</v>
      </c>
      <c r="BD44" s="4">
        <f t="shared" si="43"/>
        <v>72.96174372</v>
      </c>
    </row>
    <row r="45" ht="14.25" customHeight="1">
      <c r="A45" s="1">
        <v>43.0</v>
      </c>
      <c r="B45" s="5">
        <v>39.3337971</v>
      </c>
      <c r="C45" s="5">
        <v>4.6190352</v>
      </c>
      <c r="D45" s="6">
        <v>43.0</v>
      </c>
      <c r="E45" s="4">
        <f t="shared" ref="E45:BD45" si="44">SQRT((VLOOKUP($D45,$A$2:$B$53,2)-VLOOKUP(E$1,$A$2:$B$53,2))^2+(VLOOKUP($D45,$A$2:$C$53,3)-VLOOKUP(E$1,$A$2:$C$53,3))^2)</f>
        <v>39.60407909</v>
      </c>
      <c r="F45" s="4">
        <f t="shared" si="44"/>
        <v>74.90044057</v>
      </c>
      <c r="G45" s="4">
        <f t="shared" si="44"/>
        <v>59.72005705</v>
      </c>
      <c r="H45" s="4">
        <f t="shared" si="44"/>
        <v>96.85273977</v>
      </c>
      <c r="I45" s="4">
        <f t="shared" si="44"/>
        <v>61.76097518</v>
      </c>
      <c r="J45" s="4">
        <f t="shared" si="44"/>
        <v>47.72649241</v>
      </c>
      <c r="K45" s="4">
        <f t="shared" si="44"/>
        <v>51.08669231</v>
      </c>
      <c r="L45" s="4">
        <f t="shared" si="44"/>
        <v>63.94613953</v>
      </c>
      <c r="M45" s="4">
        <f t="shared" si="44"/>
        <v>56.62087617</v>
      </c>
      <c r="N45" s="4">
        <f t="shared" si="44"/>
        <v>23.53458319</v>
      </c>
      <c r="O45" s="4">
        <f t="shared" si="44"/>
        <v>88.20211957</v>
      </c>
      <c r="P45" s="4">
        <f t="shared" si="44"/>
        <v>78.0427223</v>
      </c>
      <c r="Q45" s="4">
        <f t="shared" si="44"/>
        <v>57.53462032</v>
      </c>
      <c r="R45" s="4">
        <f t="shared" si="44"/>
        <v>23.67711112</v>
      </c>
      <c r="S45" s="4">
        <f t="shared" si="44"/>
        <v>39.13119224</v>
      </c>
      <c r="T45" s="4">
        <f t="shared" si="44"/>
        <v>29.42956408</v>
      </c>
      <c r="U45" s="4">
        <f t="shared" si="44"/>
        <v>23.81509242</v>
      </c>
      <c r="V45" s="4">
        <f t="shared" si="44"/>
        <v>31.24585528</v>
      </c>
      <c r="W45" s="4">
        <f t="shared" si="44"/>
        <v>69.15915571</v>
      </c>
      <c r="X45" s="4">
        <f t="shared" si="44"/>
        <v>76.833628</v>
      </c>
      <c r="Y45" s="4">
        <f t="shared" si="44"/>
        <v>38.76018969</v>
      </c>
      <c r="Z45" s="4">
        <f t="shared" si="44"/>
        <v>17.13314038</v>
      </c>
      <c r="AA45" s="4">
        <f t="shared" si="44"/>
        <v>96.3998602</v>
      </c>
      <c r="AB45" s="4">
        <f t="shared" si="44"/>
        <v>28.51024914</v>
      </c>
      <c r="AC45" s="4">
        <f t="shared" si="44"/>
        <v>30.17848364</v>
      </c>
      <c r="AD45" s="4">
        <f t="shared" si="44"/>
        <v>47.48497429</v>
      </c>
      <c r="AE45" s="4">
        <f t="shared" si="44"/>
        <v>21.84065668</v>
      </c>
      <c r="AF45" s="4">
        <f t="shared" si="44"/>
        <v>31.67412498</v>
      </c>
      <c r="AG45" s="4">
        <f t="shared" si="44"/>
        <v>3.745504009</v>
      </c>
      <c r="AH45" s="4">
        <f t="shared" si="44"/>
        <v>79.32951905</v>
      </c>
      <c r="AI45" s="4">
        <f t="shared" si="44"/>
        <v>68.0216221</v>
      </c>
      <c r="AJ45" s="4">
        <f t="shared" si="44"/>
        <v>86.87698681</v>
      </c>
      <c r="AK45" s="4">
        <f t="shared" si="44"/>
        <v>80.3864213</v>
      </c>
      <c r="AL45" s="4">
        <f t="shared" si="44"/>
        <v>75.29098556</v>
      </c>
      <c r="AM45" s="4">
        <f t="shared" si="44"/>
        <v>66.31713864</v>
      </c>
      <c r="AN45" s="4">
        <f t="shared" si="44"/>
        <v>61.85326105</v>
      </c>
      <c r="AO45" s="4">
        <f t="shared" si="44"/>
        <v>74.18183632</v>
      </c>
      <c r="AP45" s="4">
        <f t="shared" si="44"/>
        <v>93.80721154</v>
      </c>
      <c r="AQ45" s="4">
        <f t="shared" si="44"/>
        <v>48.74392804</v>
      </c>
      <c r="AR45" s="4">
        <f t="shared" si="44"/>
        <v>11.30487766</v>
      </c>
      <c r="AS45" s="4">
        <f t="shared" si="44"/>
        <v>89.36795043</v>
      </c>
      <c r="AT45" s="4">
        <f t="shared" si="44"/>
        <v>20.13613153</v>
      </c>
      <c r="AU45" s="4">
        <f t="shared" si="44"/>
        <v>41.71297483</v>
      </c>
      <c r="AV45" s="4">
        <f t="shared" si="44"/>
        <v>0</v>
      </c>
      <c r="AW45" s="4">
        <f t="shared" si="44"/>
        <v>82.18218057</v>
      </c>
      <c r="AX45" s="4">
        <f t="shared" si="44"/>
        <v>79.91047753</v>
      </c>
      <c r="AY45" s="4">
        <f t="shared" si="44"/>
        <v>39.23174272</v>
      </c>
      <c r="AZ45" s="4">
        <f t="shared" si="44"/>
        <v>37.78171457</v>
      </c>
      <c r="BA45" s="4">
        <f t="shared" si="44"/>
        <v>48.73114789</v>
      </c>
      <c r="BB45" s="4">
        <f t="shared" si="44"/>
        <v>62.98509619</v>
      </c>
      <c r="BC45" s="4">
        <f t="shared" si="44"/>
        <v>103.6001925</v>
      </c>
      <c r="BD45" s="4">
        <f t="shared" si="44"/>
        <v>39.60407909</v>
      </c>
    </row>
    <row r="46" ht="14.25" customHeight="1">
      <c r="A46" s="1">
        <v>44.0</v>
      </c>
      <c r="B46" s="5">
        <v>94.0448811</v>
      </c>
      <c r="C46" s="5">
        <v>65.9428323</v>
      </c>
      <c r="D46" s="6">
        <v>44.0</v>
      </c>
      <c r="E46" s="4">
        <f t="shared" ref="E46:BD46" si="45">SQRT((VLOOKUP($D46,$A$2:$B$53,2)-VLOOKUP(E$1,$A$2:$B$53,2))^2+(VLOOKUP($D46,$A$2:$C$53,3)-VLOOKUP(E$1,$A$2:$C$53,3))^2)</f>
        <v>114.860336</v>
      </c>
      <c r="F46" s="4">
        <f t="shared" si="45"/>
        <v>66.9450794</v>
      </c>
      <c r="G46" s="4">
        <f t="shared" si="45"/>
        <v>62.18383415</v>
      </c>
      <c r="H46" s="4">
        <f t="shared" si="45"/>
        <v>21.70250583</v>
      </c>
      <c r="I46" s="4">
        <f t="shared" si="45"/>
        <v>40.04322692</v>
      </c>
      <c r="J46" s="4">
        <f t="shared" si="45"/>
        <v>80.82190029</v>
      </c>
      <c r="K46" s="4">
        <f t="shared" si="45"/>
        <v>89.66769433</v>
      </c>
      <c r="L46" s="4">
        <f t="shared" si="45"/>
        <v>48.50696115</v>
      </c>
      <c r="M46" s="4">
        <f t="shared" si="45"/>
        <v>54.83752213</v>
      </c>
      <c r="N46" s="4">
        <f t="shared" si="45"/>
        <v>79.37474932</v>
      </c>
      <c r="O46" s="4">
        <f t="shared" si="45"/>
        <v>14.0350323</v>
      </c>
      <c r="P46" s="4">
        <f t="shared" si="45"/>
        <v>4.488508092</v>
      </c>
      <c r="Q46" s="4">
        <f t="shared" si="45"/>
        <v>64.91602923</v>
      </c>
      <c r="R46" s="4">
        <f t="shared" si="45"/>
        <v>87.60258219</v>
      </c>
      <c r="S46" s="4">
        <f t="shared" si="45"/>
        <v>107.463133</v>
      </c>
      <c r="T46" s="4">
        <f t="shared" si="45"/>
        <v>105.6534771</v>
      </c>
      <c r="U46" s="4">
        <f t="shared" si="45"/>
        <v>75.89341451</v>
      </c>
      <c r="V46" s="4">
        <f t="shared" si="45"/>
        <v>54.53656481</v>
      </c>
      <c r="W46" s="4">
        <f t="shared" si="45"/>
        <v>22.72169649</v>
      </c>
      <c r="X46" s="4">
        <f t="shared" si="45"/>
        <v>18.6659954</v>
      </c>
      <c r="Y46" s="4">
        <f t="shared" si="45"/>
        <v>69.67753667</v>
      </c>
      <c r="Z46" s="4">
        <f t="shared" si="45"/>
        <v>65.40652428</v>
      </c>
      <c r="AA46" s="4">
        <f t="shared" si="45"/>
        <v>86.08785117</v>
      </c>
      <c r="AB46" s="4">
        <f t="shared" si="45"/>
        <v>67.16647639</v>
      </c>
      <c r="AC46" s="4">
        <f t="shared" si="45"/>
        <v>99.10319571</v>
      </c>
      <c r="AD46" s="4">
        <f t="shared" si="45"/>
        <v>80.94320007</v>
      </c>
      <c r="AE46" s="4">
        <f t="shared" si="45"/>
        <v>100.4951949</v>
      </c>
      <c r="AF46" s="4">
        <f t="shared" si="45"/>
        <v>53.49097623</v>
      </c>
      <c r="AG46" s="4">
        <f t="shared" si="45"/>
        <v>81.12111741</v>
      </c>
      <c r="AH46" s="4">
        <f t="shared" si="45"/>
        <v>85.21455133</v>
      </c>
      <c r="AI46" s="4">
        <f t="shared" si="45"/>
        <v>88.31362786</v>
      </c>
      <c r="AJ46" s="4">
        <f t="shared" si="45"/>
        <v>64.78901639</v>
      </c>
      <c r="AK46" s="4">
        <f t="shared" si="45"/>
        <v>53.41634906</v>
      </c>
      <c r="AL46" s="4">
        <f t="shared" si="45"/>
        <v>64.56929426</v>
      </c>
      <c r="AM46" s="4">
        <f t="shared" si="45"/>
        <v>21.17718285</v>
      </c>
      <c r="AN46" s="4">
        <f t="shared" si="45"/>
        <v>28.63476898</v>
      </c>
      <c r="AO46" s="4">
        <f t="shared" si="45"/>
        <v>78.93995573</v>
      </c>
      <c r="AP46" s="4">
        <f t="shared" si="45"/>
        <v>16.63890058</v>
      </c>
      <c r="AQ46" s="4">
        <f t="shared" si="45"/>
        <v>48.5489311</v>
      </c>
      <c r="AR46" s="4">
        <f t="shared" si="45"/>
        <v>77.22804032</v>
      </c>
      <c r="AS46" s="4">
        <f t="shared" si="45"/>
        <v>27.73285008</v>
      </c>
      <c r="AT46" s="4">
        <f t="shared" si="45"/>
        <v>96.91934362</v>
      </c>
      <c r="AU46" s="4">
        <f t="shared" si="45"/>
        <v>41.9580759</v>
      </c>
      <c r="AV46" s="4">
        <f t="shared" si="45"/>
        <v>82.18218057</v>
      </c>
      <c r="AW46" s="4">
        <f t="shared" si="45"/>
        <v>0</v>
      </c>
      <c r="AX46" s="4">
        <f t="shared" si="45"/>
        <v>47.19874313</v>
      </c>
      <c r="AY46" s="4">
        <f t="shared" si="45"/>
        <v>50.38233162</v>
      </c>
      <c r="AZ46" s="4">
        <f t="shared" si="45"/>
        <v>44.41262455</v>
      </c>
      <c r="BA46" s="4">
        <f t="shared" si="45"/>
        <v>68.50080121</v>
      </c>
      <c r="BB46" s="4">
        <f t="shared" si="45"/>
        <v>82.31839738</v>
      </c>
      <c r="BC46" s="4">
        <f t="shared" si="45"/>
        <v>30.59091717</v>
      </c>
      <c r="BD46" s="4">
        <f t="shared" si="45"/>
        <v>114.860336</v>
      </c>
    </row>
    <row r="47" ht="14.25" customHeight="1">
      <c r="A47" s="1">
        <v>45.0</v>
      </c>
      <c r="B47" s="5">
        <v>50.3414017</v>
      </c>
      <c r="C47" s="5">
        <v>83.7677374</v>
      </c>
      <c r="D47" s="6">
        <v>45.0</v>
      </c>
      <c r="E47" s="4">
        <f t="shared" ref="E47:BD47" si="46">SQRT((VLOOKUP($D47,$A$2:$B$53,2)-VLOOKUP(E$1,$A$2:$B$53,2))^2+(VLOOKUP($D47,$A$2:$C$53,3)-VLOOKUP(E$1,$A$2:$C$53,3))^2)</f>
        <v>97.73070426</v>
      </c>
      <c r="F47" s="4">
        <f t="shared" si="46"/>
        <v>22.58794045</v>
      </c>
      <c r="G47" s="4">
        <f t="shared" si="46"/>
        <v>93.49706544</v>
      </c>
      <c r="H47" s="4">
        <f t="shared" si="46"/>
        <v>39.68325791</v>
      </c>
      <c r="I47" s="4">
        <f t="shared" si="46"/>
        <v>74.40126799</v>
      </c>
      <c r="J47" s="4">
        <f t="shared" si="46"/>
        <v>51.18661045</v>
      </c>
      <c r="K47" s="4">
        <f t="shared" si="46"/>
        <v>58.6410143</v>
      </c>
      <c r="L47" s="4">
        <f t="shared" si="46"/>
        <v>16.22019446</v>
      </c>
      <c r="M47" s="4">
        <f t="shared" si="46"/>
        <v>25.04024561</v>
      </c>
      <c r="N47" s="4">
        <f t="shared" si="46"/>
        <v>64.06596404</v>
      </c>
      <c r="O47" s="4">
        <f t="shared" si="46"/>
        <v>37.66718848</v>
      </c>
      <c r="P47" s="4">
        <f t="shared" si="46"/>
        <v>47.61259635</v>
      </c>
      <c r="Q47" s="4">
        <f t="shared" si="46"/>
        <v>94.82259705</v>
      </c>
      <c r="R47" s="4">
        <f t="shared" si="46"/>
        <v>71.69144316</v>
      </c>
      <c r="S47" s="4">
        <f t="shared" si="46"/>
        <v>86.90981816</v>
      </c>
      <c r="T47" s="4">
        <f t="shared" si="46"/>
        <v>91.27467251</v>
      </c>
      <c r="U47" s="4">
        <f t="shared" si="46"/>
        <v>61.22864476</v>
      </c>
      <c r="V47" s="4">
        <f t="shared" si="46"/>
        <v>67.5938326</v>
      </c>
      <c r="W47" s="4">
        <f t="shared" si="46"/>
        <v>27.53608346</v>
      </c>
      <c r="X47" s="4">
        <f t="shared" si="46"/>
        <v>28.5887606</v>
      </c>
      <c r="Y47" s="4">
        <f t="shared" si="46"/>
        <v>47.16972565</v>
      </c>
      <c r="Z47" s="4">
        <f t="shared" si="46"/>
        <v>64.54300944</v>
      </c>
      <c r="AA47" s="4">
        <f t="shared" si="46"/>
        <v>38.89466171</v>
      </c>
      <c r="AB47" s="4">
        <f t="shared" si="46"/>
        <v>81.56722692</v>
      </c>
      <c r="AC47" s="4">
        <f t="shared" si="46"/>
        <v>81.37096675</v>
      </c>
      <c r="AD47" s="4">
        <f t="shared" si="46"/>
        <v>51.44365631</v>
      </c>
      <c r="AE47" s="4">
        <f t="shared" si="46"/>
        <v>89.50743936</v>
      </c>
      <c r="AF47" s="4">
        <f t="shared" si="46"/>
        <v>49.7580883</v>
      </c>
      <c r="AG47" s="4">
        <f t="shared" si="46"/>
        <v>81.02958604</v>
      </c>
      <c r="AH47" s="4">
        <f t="shared" si="46"/>
        <v>41.00100608</v>
      </c>
      <c r="AI47" s="4">
        <f t="shared" si="46"/>
        <v>48.86049458</v>
      </c>
      <c r="AJ47" s="4">
        <f t="shared" si="46"/>
        <v>17.61209738</v>
      </c>
      <c r="AK47" s="4">
        <f t="shared" si="46"/>
        <v>6.34477871</v>
      </c>
      <c r="AL47" s="4">
        <f t="shared" si="46"/>
        <v>19.91685961</v>
      </c>
      <c r="AM47" s="4">
        <f t="shared" si="46"/>
        <v>31.95891569</v>
      </c>
      <c r="AN47" s="4">
        <f t="shared" si="46"/>
        <v>62.19351289</v>
      </c>
      <c r="AO47" s="4">
        <f t="shared" si="46"/>
        <v>35.83851565</v>
      </c>
      <c r="AP47" s="4">
        <f t="shared" si="46"/>
        <v>41.42196066</v>
      </c>
      <c r="AQ47" s="4">
        <f t="shared" si="46"/>
        <v>74.87754063</v>
      </c>
      <c r="AR47" s="4">
        <f t="shared" si="46"/>
        <v>69.98432031</v>
      </c>
      <c r="AS47" s="4">
        <f t="shared" si="46"/>
        <v>25.13422386</v>
      </c>
      <c r="AT47" s="4">
        <f t="shared" si="46"/>
        <v>85.28885811</v>
      </c>
      <c r="AU47" s="4">
        <f t="shared" si="46"/>
        <v>44.57980926</v>
      </c>
      <c r="AV47" s="4">
        <f t="shared" si="46"/>
        <v>79.91047753</v>
      </c>
      <c r="AW47" s="4">
        <f t="shared" si="46"/>
        <v>47.19874313</v>
      </c>
      <c r="AX47" s="4">
        <f t="shared" si="46"/>
        <v>0</v>
      </c>
      <c r="AY47" s="4">
        <f t="shared" si="46"/>
        <v>41.24934445</v>
      </c>
      <c r="AZ47" s="4">
        <f t="shared" si="46"/>
        <v>53.48045744</v>
      </c>
      <c r="BA47" s="4">
        <f t="shared" si="46"/>
        <v>39.59077306</v>
      </c>
      <c r="BB47" s="4">
        <f t="shared" si="46"/>
        <v>44.56458323</v>
      </c>
      <c r="BC47" s="4">
        <f t="shared" si="46"/>
        <v>39.77701363</v>
      </c>
      <c r="BD47" s="4">
        <f t="shared" si="46"/>
        <v>97.73070426</v>
      </c>
    </row>
    <row r="48" ht="14.25" customHeight="1">
      <c r="A48" s="1">
        <v>46.0</v>
      </c>
      <c r="B48" s="5">
        <v>49.4338662</v>
      </c>
      <c r="C48" s="5">
        <v>42.5283776</v>
      </c>
      <c r="D48" s="6">
        <v>46.0</v>
      </c>
      <c r="E48" s="4">
        <f t="shared" ref="E48:BD48" si="47">SQRT((VLOOKUP($D48,$A$2:$B$53,2)-VLOOKUP(E$1,$A$2:$B$53,2))^2+(VLOOKUP($D48,$A$2:$C$53,3)-VLOOKUP(E$1,$A$2:$C$53,3))^2)</f>
        <v>65.21019881</v>
      </c>
      <c r="F48" s="4">
        <f t="shared" si="47"/>
        <v>41.88458249</v>
      </c>
      <c r="G48" s="4">
        <f t="shared" si="47"/>
        <v>62.84300558</v>
      </c>
      <c r="H48" s="4">
        <f t="shared" si="47"/>
        <v>60.28637793</v>
      </c>
      <c r="I48" s="4">
        <f t="shared" si="47"/>
        <v>50.59677043</v>
      </c>
      <c r="J48" s="4">
        <f t="shared" si="47"/>
        <v>33.91983246</v>
      </c>
      <c r="K48" s="4">
        <f t="shared" si="47"/>
        <v>42.41710519</v>
      </c>
      <c r="L48" s="4">
        <f t="shared" si="47"/>
        <v>26.01477432</v>
      </c>
      <c r="M48" s="4">
        <f t="shared" si="47"/>
        <v>21.22756576</v>
      </c>
      <c r="N48" s="4">
        <f t="shared" si="47"/>
        <v>29.31562211</v>
      </c>
      <c r="O48" s="4">
        <f t="shared" si="47"/>
        <v>52.41501752</v>
      </c>
      <c r="P48" s="4">
        <f t="shared" si="47"/>
        <v>47.18199939</v>
      </c>
      <c r="Q48" s="4">
        <f t="shared" si="47"/>
        <v>62.90789793</v>
      </c>
      <c r="R48" s="4">
        <f t="shared" si="47"/>
        <v>37.66108059</v>
      </c>
      <c r="S48" s="4">
        <f t="shared" si="47"/>
        <v>57.15589461</v>
      </c>
      <c r="T48" s="4">
        <f t="shared" si="47"/>
        <v>56.61351844</v>
      </c>
      <c r="U48" s="4">
        <f t="shared" si="47"/>
        <v>25.84624388</v>
      </c>
      <c r="V48" s="4">
        <f t="shared" si="47"/>
        <v>30.11150082</v>
      </c>
      <c r="W48" s="4">
        <f t="shared" si="47"/>
        <v>32.04715326</v>
      </c>
      <c r="X48" s="4">
        <f t="shared" si="47"/>
        <v>39.87964172</v>
      </c>
      <c r="Y48" s="4">
        <f t="shared" si="47"/>
        <v>20.78943469</v>
      </c>
      <c r="Z48" s="4">
        <f t="shared" si="47"/>
        <v>23.3001527</v>
      </c>
      <c r="AA48" s="4">
        <f t="shared" si="47"/>
        <v>65.51147105</v>
      </c>
      <c r="AB48" s="4">
        <f t="shared" si="47"/>
        <v>42.60918583</v>
      </c>
      <c r="AC48" s="4">
        <f t="shared" si="47"/>
        <v>49.05744378</v>
      </c>
      <c r="AD48" s="4">
        <f t="shared" si="47"/>
        <v>33.93618937</v>
      </c>
      <c r="AE48" s="4">
        <f t="shared" si="47"/>
        <v>52.66132968</v>
      </c>
      <c r="AF48" s="4">
        <f t="shared" si="47"/>
        <v>8.67925835</v>
      </c>
      <c r="AG48" s="4">
        <f t="shared" si="47"/>
        <v>39.99591038</v>
      </c>
      <c r="AH48" s="4">
        <f t="shared" si="47"/>
        <v>53.3921855</v>
      </c>
      <c r="AI48" s="4">
        <f t="shared" si="47"/>
        <v>48.57031235</v>
      </c>
      <c r="AJ48" s="4">
        <f t="shared" si="47"/>
        <v>51.07771243</v>
      </c>
      <c r="AK48" s="4">
        <f t="shared" si="47"/>
        <v>42.67178825</v>
      </c>
      <c r="AL48" s="4">
        <f t="shared" si="47"/>
        <v>41.29956112</v>
      </c>
      <c r="AM48" s="4">
        <f t="shared" si="47"/>
        <v>30.54675203</v>
      </c>
      <c r="AN48" s="4">
        <f t="shared" si="47"/>
        <v>42.66360982</v>
      </c>
      <c r="AO48" s="4">
        <f t="shared" si="47"/>
        <v>46.81933634</v>
      </c>
      <c r="AP48" s="4">
        <f t="shared" si="47"/>
        <v>58.1497856</v>
      </c>
      <c r="AQ48" s="4">
        <f t="shared" si="47"/>
        <v>44.17558873</v>
      </c>
      <c r="AR48" s="4">
        <f t="shared" si="47"/>
        <v>30.46346604</v>
      </c>
      <c r="AS48" s="4">
        <f t="shared" si="47"/>
        <v>50.95975683</v>
      </c>
      <c r="AT48" s="4">
        <f t="shared" si="47"/>
        <v>48.68639361</v>
      </c>
      <c r="AU48" s="4">
        <f t="shared" si="47"/>
        <v>11.504671</v>
      </c>
      <c r="AV48" s="4">
        <f t="shared" si="47"/>
        <v>39.23174272</v>
      </c>
      <c r="AW48" s="4">
        <f t="shared" si="47"/>
        <v>50.38233162</v>
      </c>
      <c r="AX48" s="4">
        <f t="shared" si="47"/>
        <v>41.24934445</v>
      </c>
      <c r="AY48" s="4">
        <f t="shared" si="47"/>
        <v>0</v>
      </c>
      <c r="AZ48" s="4">
        <f t="shared" si="47"/>
        <v>18.61162021</v>
      </c>
      <c r="BA48" s="4">
        <f t="shared" si="47"/>
        <v>24.23875115</v>
      </c>
      <c r="BB48" s="4">
        <f t="shared" si="47"/>
        <v>42.00186305</v>
      </c>
      <c r="BC48" s="4">
        <f t="shared" si="47"/>
        <v>66.0218559</v>
      </c>
      <c r="BD48" s="4">
        <f t="shared" si="47"/>
        <v>65.21019881</v>
      </c>
    </row>
    <row r="49" ht="14.25" customHeight="1">
      <c r="A49" s="1">
        <v>47.0</v>
      </c>
      <c r="B49" s="5">
        <v>65.0075485</v>
      </c>
      <c r="C49" s="5">
        <v>32.3375569</v>
      </c>
      <c r="D49" s="6">
        <v>47.0</v>
      </c>
      <c r="E49" s="4">
        <f t="shared" ref="E49:BD49" si="48">SQRT((VLOOKUP($D49,$A$2:$B$53,2)-VLOOKUP(E$1,$A$2:$B$53,2))^2+(VLOOKUP($D49,$A$2:$C$53,3)-VLOOKUP(E$1,$A$2:$C$53,3))^2)</f>
        <v>72.6064663</v>
      </c>
      <c r="F49" s="4">
        <f t="shared" si="48"/>
        <v>59.12256057</v>
      </c>
      <c r="G49" s="4">
        <f t="shared" si="48"/>
        <v>44.31868459</v>
      </c>
      <c r="H49" s="4">
        <f t="shared" si="48"/>
        <v>60.27098232</v>
      </c>
      <c r="I49" s="4">
        <f t="shared" si="48"/>
        <v>32.86844424</v>
      </c>
      <c r="J49" s="4">
        <f t="shared" si="48"/>
        <v>51.18692373</v>
      </c>
      <c r="K49" s="4">
        <f t="shared" si="48"/>
        <v>59.1613223</v>
      </c>
      <c r="L49" s="4">
        <f t="shared" si="48"/>
        <v>40.83137287</v>
      </c>
      <c r="M49" s="4">
        <f t="shared" si="48"/>
        <v>38.60839843</v>
      </c>
      <c r="N49" s="4">
        <f t="shared" si="48"/>
        <v>39.37363665</v>
      </c>
      <c r="O49" s="4">
        <f t="shared" si="48"/>
        <v>51.33924663</v>
      </c>
      <c r="P49" s="4">
        <f t="shared" si="48"/>
        <v>40.26134183</v>
      </c>
      <c r="Q49" s="4">
        <f t="shared" si="48"/>
        <v>44.55343575</v>
      </c>
      <c r="R49" s="4">
        <f t="shared" si="48"/>
        <v>46.76129746</v>
      </c>
      <c r="S49" s="4">
        <f t="shared" si="48"/>
        <v>67.12780247</v>
      </c>
      <c r="T49" s="4">
        <f t="shared" si="48"/>
        <v>62.85042395</v>
      </c>
      <c r="U49" s="4">
        <f t="shared" si="48"/>
        <v>36.16289421</v>
      </c>
      <c r="V49" s="4">
        <f t="shared" si="48"/>
        <v>14.1793901</v>
      </c>
      <c r="W49" s="4">
        <f t="shared" si="48"/>
        <v>34.18605816</v>
      </c>
      <c r="X49" s="4">
        <f t="shared" si="48"/>
        <v>41.19799161</v>
      </c>
      <c r="Y49" s="4">
        <f t="shared" si="48"/>
        <v>37.58428121</v>
      </c>
      <c r="Z49" s="4">
        <f t="shared" si="48"/>
        <v>21.26970675</v>
      </c>
      <c r="AA49" s="4">
        <f t="shared" si="48"/>
        <v>82.85443515</v>
      </c>
      <c r="AB49" s="4">
        <f t="shared" si="48"/>
        <v>28.37973639</v>
      </c>
      <c r="AC49" s="4">
        <f t="shared" si="48"/>
        <v>58.03331081</v>
      </c>
      <c r="AD49" s="4">
        <f t="shared" si="48"/>
        <v>51.15132643</v>
      </c>
      <c r="AE49" s="4">
        <f t="shared" si="48"/>
        <v>56.9334926</v>
      </c>
      <c r="AF49" s="4">
        <f t="shared" si="48"/>
        <v>13.98173154</v>
      </c>
      <c r="AG49" s="4">
        <f t="shared" si="48"/>
        <v>36.74730848</v>
      </c>
      <c r="AH49" s="4">
        <f t="shared" si="48"/>
        <v>71.84334041</v>
      </c>
      <c r="AI49" s="4">
        <f t="shared" si="48"/>
        <v>67.07407062</v>
      </c>
      <c r="AJ49" s="4">
        <f t="shared" si="48"/>
        <v>66.46277652</v>
      </c>
      <c r="AK49" s="4">
        <f t="shared" si="48"/>
        <v>56.53790277</v>
      </c>
      <c r="AL49" s="4">
        <f t="shared" si="48"/>
        <v>58.15094968</v>
      </c>
      <c r="AM49" s="4">
        <f t="shared" si="48"/>
        <v>30.38527414</v>
      </c>
      <c r="AN49" s="4">
        <f t="shared" si="48"/>
        <v>27.25399932</v>
      </c>
      <c r="AO49" s="4">
        <f t="shared" si="48"/>
        <v>65.20523419</v>
      </c>
      <c r="AP49" s="4">
        <f t="shared" si="48"/>
        <v>56.77241524</v>
      </c>
      <c r="AQ49" s="4">
        <f t="shared" si="48"/>
        <v>25.56508647</v>
      </c>
      <c r="AR49" s="4">
        <f t="shared" si="48"/>
        <v>33.87272472</v>
      </c>
      <c r="AS49" s="4">
        <f t="shared" si="48"/>
        <v>55.05432214</v>
      </c>
      <c r="AT49" s="4">
        <f t="shared" si="48"/>
        <v>53.67225228</v>
      </c>
      <c r="AU49" s="4">
        <f t="shared" si="48"/>
        <v>9.136973347</v>
      </c>
      <c r="AV49" s="4">
        <f t="shared" si="48"/>
        <v>37.78171457</v>
      </c>
      <c r="AW49" s="4">
        <f t="shared" si="48"/>
        <v>44.41262455</v>
      </c>
      <c r="AX49" s="4">
        <f t="shared" si="48"/>
        <v>53.48045744</v>
      </c>
      <c r="AY49" s="4">
        <f t="shared" si="48"/>
        <v>18.61162021</v>
      </c>
      <c r="AZ49" s="4">
        <f t="shared" si="48"/>
        <v>0</v>
      </c>
      <c r="BA49" s="4">
        <f t="shared" si="48"/>
        <v>42.66398454</v>
      </c>
      <c r="BB49" s="4">
        <f t="shared" si="48"/>
        <v>60.52639109</v>
      </c>
      <c r="BC49" s="4">
        <f t="shared" si="48"/>
        <v>67.72764464</v>
      </c>
      <c r="BD49" s="4">
        <f t="shared" si="48"/>
        <v>72.6064663</v>
      </c>
    </row>
    <row r="50" ht="14.25" customHeight="1">
      <c r="A50" s="1">
        <v>48.0</v>
      </c>
      <c r="B50" s="5">
        <v>27.0262191</v>
      </c>
      <c r="C50" s="5">
        <v>51.7703692</v>
      </c>
      <c r="D50" s="6">
        <v>48.0</v>
      </c>
      <c r="E50" s="4">
        <f t="shared" ref="E50:BD50" si="49">SQRT((VLOOKUP($D50,$A$2:$B$53,2)-VLOOKUP(E$1,$A$2:$B$53,2))^2+(VLOOKUP($D50,$A$2:$C$53,3)-VLOOKUP(E$1,$A$2:$C$53,3))^2)</f>
        <v>58.40023669</v>
      </c>
      <c r="F50" s="4">
        <f t="shared" si="49"/>
        <v>26.9675039</v>
      </c>
      <c r="G50" s="4">
        <f t="shared" si="49"/>
        <v>86.44775963</v>
      </c>
      <c r="H50" s="4">
        <f t="shared" si="49"/>
        <v>72.16489729</v>
      </c>
      <c r="I50" s="4">
        <f t="shared" si="49"/>
        <v>74.80697513</v>
      </c>
      <c r="J50" s="4">
        <f t="shared" si="49"/>
        <v>12.67297701</v>
      </c>
      <c r="K50" s="4">
        <f t="shared" si="49"/>
        <v>21.35807435</v>
      </c>
      <c r="L50" s="4">
        <f t="shared" si="49"/>
        <v>24.83098318</v>
      </c>
      <c r="M50" s="4">
        <f t="shared" si="49"/>
        <v>15.58891978</v>
      </c>
      <c r="N50" s="4">
        <f t="shared" si="49"/>
        <v>27.45657972</v>
      </c>
      <c r="O50" s="4">
        <f t="shared" si="49"/>
        <v>66.20430464</v>
      </c>
      <c r="P50" s="4">
        <f t="shared" si="49"/>
        <v>66.26295616</v>
      </c>
      <c r="Q50" s="4">
        <f t="shared" si="49"/>
        <v>86.20850347</v>
      </c>
      <c r="R50" s="4">
        <f t="shared" si="49"/>
        <v>33.76897524</v>
      </c>
      <c r="S50" s="4">
        <f t="shared" si="49"/>
        <v>47.34234896</v>
      </c>
      <c r="T50" s="4">
        <f t="shared" si="49"/>
        <v>52.70894746</v>
      </c>
      <c r="U50" s="4">
        <f t="shared" si="49"/>
        <v>25.63130716</v>
      </c>
      <c r="V50" s="4">
        <f t="shared" si="49"/>
        <v>52.40131907</v>
      </c>
      <c r="W50" s="4">
        <f t="shared" si="49"/>
        <v>46.50658791</v>
      </c>
      <c r="X50" s="4">
        <f t="shared" si="49"/>
        <v>53.30431087</v>
      </c>
      <c r="Y50" s="4">
        <f t="shared" si="49"/>
        <v>10.02448588</v>
      </c>
      <c r="Z50" s="4">
        <f t="shared" si="49"/>
        <v>38.81681402</v>
      </c>
      <c r="AA50" s="4">
        <f t="shared" si="49"/>
        <v>47.67423083</v>
      </c>
      <c r="AB50" s="4">
        <f t="shared" si="49"/>
        <v>62.75527725</v>
      </c>
      <c r="AC50" s="4">
        <f t="shared" si="49"/>
        <v>42.2907445</v>
      </c>
      <c r="AD50" s="4">
        <f t="shared" si="49"/>
        <v>12.8546615</v>
      </c>
      <c r="AE50" s="4">
        <f t="shared" si="49"/>
        <v>52.23103353</v>
      </c>
      <c r="AF50" s="4">
        <f t="shared" si="49"/>
        <v>29.93436522</v>
      </c>
      <c r="AG50" s="4">
        <f t="shared" si="49"/>
        <v>51.15436277</v>
      </c>
      <c r="AH50" s="4">
        <f t="shared" si="49"/>
        <v>31.60354444</v>
      </c>
      <c r="AI50" s="4">
        <f t="shared" si="49"/>
        <v>24.42313477</v>
      </c>
      <c r="AJ50" s="4">
        <f t="shared" si="49"/>
        <v>40.2781168</v>
      </c>
      <c r="AK50" s="4">
        <f t="shared" si="49"/>
        <v>37.23529426</v>
      </c>
      <c r="AL50" s="4">
        <f t="shared" si="49"/>
        <v>27.93599781</v>
      </c>
      <c r="AM50" s="4">
        <f t="shared" si="49"/>
        <v>47.32361838</v>
      </c>
      <c r="AN50" s="4">
        <f t="shared" si="49"/>
        <v>66.33738939</v>
      </c>
      <c r="AO50" s="4">
        <f t="shared" si="49"/>
        <v>25.7973711</v>
      </c>
      <c r="AP50" s="4">
        <f t="shared" si="49"/>
        <v>71.60697258</v>
      </c>
      <c r="AQ50" s="4">
        <f t="shared" si="49"/>
        <v>68.11223045</v>
      </c>
      <c r="AR50" s="4">
        <f t="shared" si="49"/>
        <v>37.46286318</v>
      </c>
      <c r="AS50" s="4">
        <f t="shared" si="49"/>
        <v>59.44772827</v>
      </c>
      <c r="AT50" s="4">
        <f t="shared" si="49"/>
        <v>48.044438</v>
      </c>
      <c r="AU50" s="4">
        <f t="shared" si="49"/>
        <v>35.57687882</v>
      </c>
      <c r="AV50" s="4">
        <f t="shared" si="49"/>
        <v>48.73114789</v>
      </c>
      <c r="AW50" s="4">
        <f t="shared" si="49"/>
        <v>68.50080121</v>
      </c>
      <c r="AX50" s="4">
        <f t="shared" si="49"/>
        <v>39.59077306</v>
      </c>
      <c r="AY50" s="4">
        <f t="shared" si="49"/>
        <v>24.23875115</v>
      </c>
      <c r="AZ50" s="4">
        <f t="shared" si="49"/>
        <v>42.66398454</v>
      </c>
      <c r="BA50" s="4">
        <f t="shared" si="49"/>
        <v>0</v>
      </c>
      <c r="BB50" s="4">
        <f t="shared" si="49"/>
        <v>17.91101116</v>
      </c>
      <c r="BC50" s="4">
        <f t="shared" si="49"/>
        <v>75.47132023</v>
      </c>
      <c r="BD50" s="4">
        <f t="shared" si="49"/>
        <v>58.40023669</v>
      </c>
    </row>
    <row r="51" ht="14.25" customHeight="1">
      <c r="A51" s="1">
        <v>49.0</v>
      </c>
      <c r="B51" s="5">
        <v>11.8577875</v>
      </c>
      <c r="C51" s="5">
        <v>61.2952316</v>
      </c>
      <c r="D51" s="6">
        <v>49.0</v>
      </c>
      <c r="E51" s="4">
        <f t="shared" ref="E51:BD51" si="50">SQRT((VLOOKUP($D51,$A$2:$B$53,2)-VLOOKUP(E$1,$A$2:$B$53,2))^2+(VLOOKUP($D51,$A$2:$C$53,3)-VLOOKUP(E$1,$A$2:$C$53,3))^2)</f>
        <v>62.43166297</v>
      </c>
      <c r="F51" s="4">
        <f t="shared" si="50"/>
        <v>23.96689084</v>
      </c>
      <c r="G51" s="4">
        <f t="shared" si="50"/>
        <v>104.3540204</v>
      </c>
      <c r="H51" s="4">
        <f t="shared" si="50"/>
        <v>82.21579883</v>
      </c>
      <c r="I51" s="4">
        <f t="shared" si="50"/>
        <v>92.40168477</v>
      </c>
      <c r="J51" s="4">
        <f t="shared" si="50"/>
        <v>15.68967343</v>
      </c>
      <c r="K51" s="4">
        <f t="shared" si="50"/>
        <v>17.74662475</v>
      </c>
      <c r="L51" s="4">
        <f t="shared" si="50"/>
        <v>34.44647633</v>
      </c>
      <c r="M51" s="4">
        <f t="shared" si="50"/>
        <v>27.55166724</v>
      </c>
      <c r="N51" s="4">
        <f t="shared" si="50"/>
        <v>39.7540787</v>
      </c>
      <c r="O51" s="4">
        <f t="shared" si="50"/>
        <v>77.68212553</v>
      </c>
      <c r="P51" s="4">
        <f t="shared" si="50"/>
        <v>80.68205779</v>
      </c>
      <c r="Q51" s="4">
        <f t="shared" si="50"/>
        <v>104.0854181</v>
      </c>
      <c r="R51" s="4">
        <f t="shared" si="50"/>
        <v>43.43934139</v>
      </c>
      <c r="S51" s="4">
        <f t="shared" si="50"/>
        <v>50.23896309</v>
      </c>
      <c r="T51" s="4">
        <f t="shared" si="50"/>
        <v>59.44719655</v>
      </c>
      <c r="U51" s="4">
        <f t="shared" si="50"/>
        <v>39.17717013</v>
      </c>
      <c r="V51" s="4">
        <f t="shared" si="50"/>
        <v>70.19850488</v>
      </c>
      <c r="W51" s="4">
        <f t="shared" si="50"/>
        <v>59.64614483</v>
      </c>
      <c r="X51" s="4">
        <f t="shared" si="50"/>
        <v>65.38221568</v>
      </c>
      <c r="Y51" s="4">
        <f t="shared" si="50"/>
        <v>25.67335822</v>
      </c>
      <c r="Z51" s="4">
        <f t="shared" si="50"/>
        <v>55.59004852</v>
      </c>
      <c r="AA51" s="4">
        <f t="shared" si="50"/>
        <v>36.39875865</v>
      </c>
      <c r="AB51" s="4">
        <f t="shared" si="50"/>
        <v>80.03304435</v>
      </c>
      <c r="AC51" s="4">
        <f t="shared" si="50"/>
        <v>48.40012912</v>
      </c>
      <c r="AD51" s="4">
        <f t="shared" si="50"/>
        <v>15.97461345</v>
      </c>
      <c r="AE51" s="4">
        <f t="shared" si="50"/>
        <v>61.25568684</v>
      </c>
      <c r="AF51" s="4">
        <f t="shared" si="50"/>
        <v>47.81452277</v>
      </c>
      <c r="AG51" s="4">
        <f t="shared" si="50"/>
        <v>65.8938468</v>
      </c>
      <c r="AH51" s="4">
        <f t="shared" si="50"/>
        <v>17.05269576</v>
      </c>
      <c r="AI51" s="4">
        <f t="shared" si="50"/>
        <v>6.585268022</v>
      </c>
      <c r="AJ51" s="4">
        <f t="shared" si="50"/>
        <v>37.60549859</v>
      </c>
      <c r="AK51" s="4">
        <f t="shared" si="50"/>
        <v>39.93198865</v>
      </c>
      <c r="AL51" s="4">
        <f t="shared" si="50"/>
        <v>26.30117168</v>
      </c>
      <c r="AM51" s="4">
        <f t="shared" si="50"/>
        <v>61.46855099</v>
      </c>
      <c r="AN51" s="4">
        <f t="shared" si="50"/>
        <v>83.42614662</v>
      </c>
      <c r="AO51" s="4">
        <f t="shared" si="50"/>
        <v>14.12087942</v>
      </c>
      <c r="AP51" s="4">
        <f t="shared" si="50"/>
        <v>82.63004763</v>
      </c>
      <c r="AQ51" s="4">
        <f t="shared" si="50"/>
        <v>86.01043453</v>
      </c>
      <c r="AR51" s="4">
        <f t="shared" si="50"/>
        <v>51.78852461</v>
      </c>
      <c r="AS51" s="4">
        <f t="shared" si="50"/>
        <v>68.26742675</v>
      </c>
      <c r="AT51" s="4">
        <f t="shared" si="50"/>
        <v>57.39889021</v>
      </c>
      <c r="AU51" s="4">
        <f t="shared" si="50"/>
        <v>53.15677498</v>
      </c>
      <c r="AV51" s="4">
        <f t="shared" si="50"/>
        <v>62.98509619</v>
      </c>
      <c r="AW51" s="4">
        <f t="shared" si="50"/>
        <v>82.31839738</v>
      </c>
      <c r="AX51" s="4">
        <f t="shared" si="50"/>
        <v>44.56458323</v>
      </c>
      <c r="AY51" s="4">
        <f t="shared" si="50"/>
        <v>42.00186305</v>
      </c>
      <c r="AZ51" s="4">
        <f t="shared" si="50"/>
        <v>60.52639109</v>
      </c>
      <c r="BA51" s="4">
        <f t="shared" si="50"/>
        <v>17.91101116</v>
      </c>
      <c r="BB51" s="4">
        <f t="shared" si="50"/>
        <v>0</v>
      </c>
      <c r="BC51" s="4">
        <f t="shared" si="50"/>
        <v>83.84845492</v>
      </c>
      <c r="BD51" s="4">
        <f t="shared" si="50"/>
        <v>62.43166297</v>
      </c>
    </row>
    <row r="52" ht="14.25" customHeight="1">
      <c r="A52" s="1">
        <v>50.0</v>
      </c>
      <c r="B52" s="5">
        <v>88.2004692</v>
      </c>
      <c r="C52" s="5">
        <v>95.9702708</v>
      </c>
      <c r="D52" s="6">
        <v>50.0</v>
      </c>
      <c r="E52" s="4">
        <f t="shared" ref="E52:BD52" si="51">SQRT((VLOOKUP($D52,$A$2:$B$53,2)-VLOOKUP(E$1,$A$2:$B$53,2))^2+(VLOOKUP($D52,$A$2:$C$53,3)-VLOOKUP(E$1,$A$2:$C$53,3))^2)</f>
        <v>130.3442198</v>
      </c>
      <c r="F52" s="4">
        <f t="shared" si="51"/>
        <v>62.3119204</v>
      </c>
      <c r="G52" s="4">
        <f t="shared" si="51"/>
        <v>92.64699144</v>
      </c>
      <c r="H52" s="4">
        <f t="shared" si="51"/>
        <v>8.888467802</v>
      </c>
      <c r="I52" s="4">
        <f t="shared" si="51"/>
        <v>70.5259258</v>
      </c>
      <c r="J52" s="4">
        <f t="shared" si="51"/>
        <v>88.00502168</v>
      </c>
      <c r="K52" s="4">
        <f t="shared" si="51"/>
        <v>96.25104745</v>
      </c>
      <c r="L52" s="4">
        <f t="shared" si="51"/>
        <v>50.82660935</v>
      </c>
      <c r="M52" s="4">
        <f t="shared" si="51"/>
        <v>59.88964763</v>
      </c>
      <c r="N52" s="4">
        <f t="shared" si="51"/>
        <v>94.58239663</v>
      </c>
      <c r="O52" s="4">
        <f t="shared" si="51"/>
        <v>17.55469669</v>
      </c>
      <c r="P52" s="4">
        <f t="shared" si="51"/>
        <v>34.5293279</v>
      </c>
      <c r="Q52" s="4">
        <f t="shared" si="51"/>
        <v>95.27193453</v>
      </c>
      <c r="R52" s="4">
        <f t="shared" si="51"/>
        <v>102.8889881</v>
      </c>
      <c r="S52" s="4">
        <f t="shared" si="51"/>
        <v>120.9144694</v>
      </c>
      <c r="T52" s="4">
        <f t="shared" si="51"/>
        <v>122.3273283</v>
      </c>
      <c r="U52" s="4">
        <f t="shared" si="51"/>
        <v>91.23349162</v>
      </c>
      <c r="V52" s="4">
        <f t="shared" si="51"/>
        <v>80.34974253</v>
      </c>
      <c r="W52" s="4">
        <f t="shared" si="51"/>
        <v>34.45214432</v>
      </c>
      <c r="X52" s="4">
        <f t="shared" si="51"/>
        <v>26.78705046</v>
      </c>
      <c r="Y52" s="4">
        <f t="shared" si="51"/>
        <v>80.4461112</v>
      </c>
      <c r="Z52" s="4">
        <f t="shared" si="51"/>
        <v>86.49811635</v>
      </c>
      <c r="AA52" s="4">
        <f t="shared" si="51"/>
        <v>74.2178378</v>
      </c>
      <c r="AB52" s="4">
        <f t="shared" si="51"/>
        <v>94.10007471</v>
      </c>
      <c r="AC52" s="4">
        <f t="shared" si="51"/>
        <v>113.8547314</v>
      </c>
      <c r="AD52" s="4">
        <f t="shared" si="51"/>
        <v>88.21729926</v>
      </c>
      <c r="AE52" s="4">
        <f t="shared" si="51"/>
        <v>118.6802942</v>
      </c>
      <c r="AF52" s="4">
        <f t="shared" si="51"/>
        <v>72.19971712</v>
      </c>
      <c r="AG52" s="4">
        <f t="shared" si="51"/>
        <v>103.3987081</v>
      </c>
      <c r="AH52" s="4">
        <f t="shared" si="51"/>
        <v>80.46584035</v>
      </c>
      <c r="AI52" s="4">
        <f t="shared" si="51"/>
        <v>88.50555504</v>
      </c>
      <c r="AJ52" s="4">
        <f t="shared" si="51"/>
        <v>53.94882845</v>
      </c>
      <c r="AK52" s="4">
        <f t="shared" si="51"/>
        <v>45.48497748</v>
      </c>
      <c r="AL52" s="4">
        <f t="shared" si="51"/>
        <v>59.63701843</v>
      </c>
      <c r="AM52" s="4">
        <f t="shared" si="51"/>
        <v>37.48574627</v>
      </c>
      <c r="AN52" s="4">
        <f t="shared" si="51"/>
        <v>58.68286215</v>
      </c>
      <c r="AO52" s="4">
        <f t="shared" si="51"/>
        <v>75.57933495</v>
      </c>
      <c r="AP52" s="4">
        <f t="shared" si="51"/>
        <v>14.00382938</v>
      </c>
      <c r="AQ52" s="4">
        <f t="shared" si="51"/>
        <v>77.96345025</v>
      </c>
      <c r="AR52" s="4">
        <f t="shared" si="51"/>
        <v>96.21732229</v>
      </c>
      <c r="AS52" s="4">
        <f t="shared" si="51"/>
        <v>16.02536361</v>
      </c>
      <c r="AT52" s="4">
        <f t="shared" si="51"/>
        <v>114.6829914</v>
      </c>
      <c r="AU52" s="4">
        <f t="shared" si="51"/>
        <v>61.96685248</v>
      </c>
      <c r="AV52" s="4">
        <f t="shared" si="51"/>
        <v>103.6001925</v>
      </c>
      <c r="AW52" s="4">
        <f t="shared" si="51"/>
        <v>30.59091717</v>
      </c>
      <c r="AX52" s="4">
        <f t="shared" si="51"/>
        <v>39.77701363</v>
      </c>
      <c r="AY52" s="4">
        <f t="shared" si="51"/>
        <v>66.0218559</v>
      </c>
      <c r="AZ52" s="4">
        <f t="shared" si="51"/>
        <v>67.72764464</v>
      </c>
      <c r="BA52" s="4">
        <f t="shared" si="51"/>
        <v>75.47132023</v>
      </c>
      <c r="BB52" s="4">
        <f t="shared" si="51"/>
        <v>83.84845492</v>
      </c>
      <c r="BC52" s="4">
        <f t="shared" si="51"/>
        <v>0</v>
      </c>
      <c r="BD52" s="4">
        <f t="shared" si="51"/>
        <v>130.3442198</v>
      </c>
    </row>
    <row r="53" ht="14.25" customHeight="1">
      <c r="A53" s="1">
        <v>51.0</v>
      </c>
      <c r="B53" s="5">
        <v>0.0</v>
      </c>
      <c r="C53" s="5">
        <v>0.0</v>
      </c>
      <c r="D53" s="6">
        <v>51.0</v>
      </c>
      <c r="E53" s="4">
        <f t="shared" ref="E53:BD53" si="52">SQRT((VLOOKUP($D53,$A$2:$B$53,2)-VLOOKUP(E$1,$A$2:$B$53,2))^2+(VLOOKUP($D53,$A$2:$C$53,3)-VLOOKUP(E$1,$A$2:$C$53,3))^2)</f>
        <v>0</v>
      </c>
      <c r="F53" s="4">
        <f t="shared" si="52"/>
        <v>83.64908243</v>
      </c>
      <c r="G53" s="4">
        <f t="shared" si="52"/>
        <v>99.12938529</v>
      </c>
      <c r="H53" s="4">
        <f t="shared" si="52"/>
        <v>125.2515488</v>
      </c>
      <c r="I53" s="4">
        <f t="shared" si="52"/>
        <v>100.6876132</v>
      </c>
      <c r="J53" s="4">
        <f t="shared" si="52"/>
        <v>48.68476192</v>
      </c>
      <c r="K53" s="4">
        <f t="shared" si="52"/>
        <v>44.77079911</v>
      </c>
      <c r="L53" s="4">
        <f t="shared" si="52"/>
        <v>82.08475158</v>
      </c>
      <c r="M53" s="4">
        <f t="shared" si="52"/>
        <v>72.82459269</v>
      </c>
      <c r="N53" s="4">
        <f t="shared" si="52"/>
        <v>35.93772495</v>
      </c>
      <c r="O53" s="4">
        <f t="shared" si="52"/>
        <v>117.5971497</v>
      </c>
      <c r="P53" s="4">
        <f t="shared" si="52"/>
        <v>111.2299786</v>
      </c>
      <c r="Q53" s="4">
        <f t="shared" si="52"/>
        <v>96.76575751</v>
      </c>
      <c r="R53" s="4">
        <f t="shared" si="52"/>
        <v>27.57642726</v>
      </c>
      <c r="S53" s="4">
        <f t="shared" si="52"/>
        <v>12.29080496</v>
      </c>
      <c r="T53" s="4">
        <f t="shared" si="52"/>
        <v>10.20624729</v>
      </c>
      <c r="U53" s="4">
        <f t="shared" si="52"/>
        <v>39.38185002</v>
      </c>
      <c r="V53" s="4">
        <f t="shared" si="52"/>
        <v>69.85194613</v>
      </c>
      <c r="W53" s="4">
        <f t="shared" si="52"/>
        <v>97.13106034</v>
      </c>
      <c r="X53" s="4">
        <f t="shared" si="52"/>
        <v>104.9150909</v>
      </c>
      <c r="Y53" s="4">
        <f t="shared" si="52"/>
        <v>50.74383774</v>
      </c>
      <c r="Z53" s="4">
        <f t="shared" si="52"/>
        <v>51.93672066</v>
      </c>
      <c r="AA53" s="4">
        <f t="shared" si="52"/>
        <v>98.6296707</v>
      </c>
      <c r="AB53" s="4">
        <f t="shared" si="52"/>
        <v>67.96306104</v>
      </c>
      <c r="AC53" s="4">
        <f t="shared" si="52"/>
        <v>16.53489097</v>
      </c>
      <c r="AD53" s="4">
        <f t="shared" si="52"/>
        <v>48.38052703</v>
      </c>
      <c r="AE53" s="4">
        <f t="shared" si="52"/>
        <v>17.91966078</v>
      </c>
      <c r="AF53" s="4">
        <f t="shared" si="52"/>
        <v>61.40878492</v>
      </c>
      <c r="AG53" s="4">
        <f t="shared" si="52"/>
        <v>42.86662237</v>
      </c>
      <c r="AH53" s="4">
        <f t="shared" si="52"/>
        <v>78.81465864</v>
      </c>
      <c r="AI53" s="4">
        <f t="shared" si="52"/>
        <v>64.03579922</v>
      </c>
      <c r="AJ53" s="4">
        <f t="shared" si="52"/>
        <v>97.637767</v>
      </c>
      <c r="AK53" s="4">
        <f t="shared" si="52"/>
        <v>95.63524528</v>
      </c>
      <c r="AL53" s="4">
        <f t="shared" si="52"/>
        <v>85.23504897</v>
      </c>
      <c r="AM53" s="4">
        <f t="shared" si="52"/>
        <v>95.74213087</v>
      </c>
      <c r="AN53" s="4">
        <f t="shared" si="52"/>
        <v>99.1137952</v>
      </c>
      <c r="AO53" s="4">
        <f t="shared" si="52"/>
        <v>76.5172813</v>
      </c>
      <c r="AP53" s="4">
        <f t="shared" si="52"/>
        <v>123.3280475</v>
      </c>
      <c r="AQ53" s="4">
        <f t="shared" si="52"/>
        <v>88.06185145</v>
      </c>
      <c r="AR53" s="4">
        <f t="shared" si="52"/>
        <v>38.86539622</v>
      </c>
      <c r="AS53" s="4">
        <f t="shared" si="52"/>
        <v>114.6426749</v>
      </c>
      <c r="AT53" s="4">
        <f t="shared" si="52"/>
        <v>19.68979387</v>
      </c>
      <c r="AU53" s="4">
        <f t="shared" si="52"/>
        <v>72.96174372</v>
      </c>
      <c r="AV53" s="4">
        <f t="shared" si="52"/>
        <v>39.60407909</v>
      </c>
      <c r="AW53" s="4">
        <f t="shared" si="52"/>
        <v>114.860336</v>
      </c>
      <c r="AX53" s="4">
        <f t="shared" si="52"/>
        <v>97.73070426</v>
      </c>
      <c r="AY53" s="4">
        <f t="shared" si="52"/>
        <v>65.21019881</v>
      </c>
      <c r="AZ53" s="4">
        <f t="shared" si="52"/>
        <v>72.6064663</v>
      </c>
      <c r="BA53" s="4">
        <f t="shared" si="52"/>
        <v>58.40023669</v>
      </c>
      <c r="BB53" s="4">
        <f t="shared" si="52"/>
        <v>62.43166297</v>
      </c>
      <c r="BC53" s="4">
        <f t="shared" si="52"/>
        <v>130.3442198</v>
      </c>
      <c r="BD53" s="4">
        <f t="shared" si="52"/>
        <v>0</v>
      </c>
    </row>
    <row r="54" ht="14.25" customHeight="1"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</row>
    <row r="55" ht="14.25" customHeight="1"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</row>
    <row r="56" ht="14.25" customHeight="1"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</row>
    <row r="57" ht="14.25" customHeight="1"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</row>
    <row r="58" ht="14.25" customHeight="1"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</row>
    <row r="59" ht="14.25" customHeight="1"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</row>
    <row r="60" ht="14.25" customHeight="1"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</row>
    <row r="61" ht="14.25" customHeight="1"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</row>
    <row r="62" ht="14.25" customHeight="1"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</row>
    <row r="63" ht="14.25" customHeight="1"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</row>
    <row r="64" ht="14.25" customHeight="1"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</row>
    <row r="65" ht="14.25" customHeight="1"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</row>
    <row r="66" ht="14.25" customHeight="1"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</row>
    <row r="67" ht="14.25" customHeight="1"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</row>
    <row r="68" ht="14.25" customHeight="1"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</row>
    <row r="69" ht="14.25" customHeight="1"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</row>
    <row r="70" ht="14.25" customHeight="1"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</row>
    <row r="71" ht="14.25" customHeight="1"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</row>
    <row r="72" ht="14.25" customHeight="1"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</row>
    <row r="73" ht="14.25" customHeight="1"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</row>
    <row r="74" ht="14.25" customHeight="1"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</row>
    <row r="75" ht="14.25" customHeight="1"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</row>
    <row r="76" ht="14.25" customHeight="1"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</row>
    <row r="77" ht="14.25" customHeight="1"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</row>
    <row r="78" ht="14.25" customHeight="1"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</row>
    <row r="79" ht="14.25" customHeight="1"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</row>
    <row r="80" ht="14.25" customHeight="1"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</row>
    <row r="81" ht="14.25" customHeight="1"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</row>
    <row r="82" ht="14.25" customHeight="1"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</row>
    <row r="83" ht="14.25" customHeight="1"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</row>
    <row r="84" ht="14.25" customHeight="1"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</row>
    <row r="85" ht="14.25" customHeight="1"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</row>
    <row r="86" ht="14.25" customHeight="1"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</row>
    <row r="87" ht="14.25" customHeight="1"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</row>
    <row r="88" ht="14.25" customHeight="1"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</row>
    <row r="89" ht="14.25" customHeight="1"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</row>
    <row r="90" ht="14.25" customHeight="1"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</row>
    <row r="91" ht="14.25" customHeight="1"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</row>
    <row r="92" ht="14.25" customHeight="1"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</row>
    <row r="93" ht="14.25" customHeight="1"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</row>
    <row r="94" ht="14.25" customHeight="1"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</row>
    <row r="95" ht="14.25" customHeight="1"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</row>
    <row r="96" ht="14.25" customHeight="1"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</row>
    <row r="97" ht="14.25" customHeight="1"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</row>
    <row r="98" ht="14.25" customHeight="1"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</row>
    <row r="99" ht="14.25" customHeight="1"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</row>
    <row r="100" ht="14.25" customHeight="1"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</row>
    <row r="101" ht="14.25" customHeight="1"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</row>
    <row r="102" ht="14.25" customHeight="1"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</row>
    <row r="103" ht="14.25" customHeight="1"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</row>
    <row r="104" ht="14.25" customHeight="1"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</row>
    <row r="105" ht="14.25" customHeight="1"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</row>
    <row r="106" ht="14.25" customHeight="1"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</row>
    <row r="107" ht="14.25" customHeight="1"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</row>
    <row r="108" ht="14.25" customHeight="1"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</row>
    <row r="109" ht="14.25" customHeight="1"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</row>
    <row r="110" ht="14.25" customHeight="1"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</row>
    <row r="111" ht="14.25" customHeight="1"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</row>
    <row r="112" ht="14.25" customHeight="1"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</row>
    <row r="113" ht="14.25" customHeight="1"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</row>
    <row r="114" ht="14.25" customHeight="1"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</row>
    <row r="115" ht="14.25" customHeight="1"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</row>
    <row r="116" ht="14.25" customHeight="1"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</row>
    <row r="117" ht="14.25" customHeight="1"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</row>
    <row r="118" ht="14.25" customHeight="1"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</row>
    <row r="119" ht="14.25" customHeight="1"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</row>
    <row r="120" ht="14.25" customHeight="1"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</row>
    <row r="121" ht="14.25" customHeight="1"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</row>
    <row r="122" ht="14.25" customHeight="1"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</row>
    <row r="123" ht="14.25" customHeight="1"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</row>
    <row r="124" ht="14.25" customHeight="1"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</row>
    <row r="125" ht="14.25" customHeight="1"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</row>
    <row r="126" ht="14.25" customHeight="1"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</row>
    <row r="127" ht="14.25" customHeight="1"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</row>
    <row r="128" ht="14.25" customHeight="1"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</row>
    <row r="129" ht="14.25" customHeight="1"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</row>
    <row r="130" ht="14.25" customHeight="1"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</row>
    <row r="131" ht="14.25" customHeight="1"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</row>
    <row r="132" ht="14.25" customHeight="1"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</row>
    <row r="133" ht="14.25" customHeight="1"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</row>
    <row r="134" ht="14.25" customHeight="1"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</row>
    <row r="135" ht="14.25" customHeight="1"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</row>
    <row r="136" ht="14.25" customHeight="1"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</row>
    <row r="137" ht="14.25" customHeight="1"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</row>
    <row r="138" ht="14.25" customHeight="1"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</row>
    <row r="139" ht="14.25" customHeight="1"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</row>
    <row r="140" ht="14.25" customHeight="1"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</row>
    <row r="141" ht="14.25" customHeight="1"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</row>
    <row r="142" ht="14.25" customHeight="1"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</row>
    <row r="143" ht="14.25" customHeight="1"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</row>
    <row r="144" ht="14.25" customHeight="1"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</row>
    <row r="145" ht="14.25" customHeight="1"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</row>
    <row r="146" ht="14.25" customHeight="1"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</row>
    <row r="147" ht="14.25" customHeight="1"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</row>
    <row r="148" ht="14.25" customHeight="1"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</row>
    <row r="149" ht="14.25" customHeight="1"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</row>
    <row r="150" ht="14.25" customHeight="1"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</row>
    <row r="151" ht="14.25" customHeight="1"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</row>
    <row r="152" ht="14.25" customHeight="1"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</row>
    <row r="153" ht="14.25" customHeight="1"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</row>
    <row r="154" ht="14.25" customHeight="1"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</row>
    <row r="155" ht="14.25" customHeight="1"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</row>
    <row r="156" ht="14.25" customHeight="1"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</row>
    <row r="157" ht="14.25" customHeight="1"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</row>
    <row r="158" ht="14.25" customHeight="1"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</row>
    <row r="159" ht="14.25" customHeight="1"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</row>
    <row r="160" ht="14.25" customHeight="1"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</row>
    <row r="161" ht="14.25" customHeight="1"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</row>
    <row r="162" ht="14.25" customHeight="1"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</row>
    <row r="163" ht="14.25" customHeight="1"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</row>
    <row r="164" ht="14.25" customHeight="1"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</row>
    <row r="165" ht="14.25" customHeight="1"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</row>
    <row r="166" ht="14.25" customHeight="1"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</row>
    <row r="167" ht="14.25" customHeight="1"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</row>
    <row r="168" ht="14.25" customHeight="1"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</row>
    <row r="169" ht="14.25" customHeight="1"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</row>
    <row r="170" ht="14.25" customHeight="1"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</row>
    <row r="171" ht="14.25" customHeight="1"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</row>
    <row r="172" ht="14.25" customHeight="1"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</row>
    <row r="173" ht="14.25" customHeight="1"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</row>
    <row r="174" ht="14.25" customHeight="1"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</row>
    <row r="175" ht="14.25" customHeight="1"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</row>
    <row r="176" ht="14.25" customHeight="1"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</row>
    <row r="177" ht="14.25" customHeight="1"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</row>
    <row r="178" ht="14.25" customHeight="1"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</row>
    <row r="179" ht="14.25" customHeight="1"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</row>
    <row r="180" ht="14.25" customHeight="1"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</row>
    <row r="181" ht="14.25" customHeight="1"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</row>
    <row r="182" ht="14.25" customHeight="1"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</row>
    <row r="183" ht="14.25" customHeight="1"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</row>
    <row r="184" ht="14.25" customHeight="1"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</row>
    <row r="185" ht="14.25" customHeight="1"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</row>
    <row r="186" ht="14.25" customHeight="1"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</row>
    <row r="187" ht="14.25" customHeight="1"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</row>
    <row r="188" ht="14.25" customHeight="1"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</row>
    <row r="189" ht="14.25" customHeight="1"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</row>
    <row r="190" ht="14.25" customHeight="1"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</row>
    <row r="191" ht="14.25" customHeight="1"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</row>
    <row r="192" ht="14.25" customHeight="1"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</row>
    <row r="193" ht="14.25" customHeight="1"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</row>
    <row r="194" ht="14.25" customHeight="1"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</row>
    <row r="195" ht="14.25" customHeight="1"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</row>
    <row r="196" ht="14.25" customHeight="1"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</row>
    <row r="197" ht="14.25" customHeight="1"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</row>
    <row r="198" ht="14.25" customHeight="1"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</row>
    <row r="199" ht="14.25" customHeight="1"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</row>
    <row r="200" ht="14.25" customHeight="1"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</row>
    <row r="201" ht="14.25" customHeight="1"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</row>
    <row r="202" ht="14.25" customHeight="1"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</row>
    <row r="203" ht="14.25" customHeight="1"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</row>
    <row r="204" ht="14.25" customHeight="1"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</row>
    <row r="205" ht="14.25" customHeight="1"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</row>
    <row r="206" ht="14.25" customHeight="1"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</row>
    <row r="207" ht="14.25" customHeight="1"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</row>
    <row r="208" ht="14.25" customHeight="1"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</row>
    <row r="209" ht="14.25" customHeight="1"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</row>
    <row r="210" ht="14.25" customHeight="1"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</row>
    <row r="211" ht="14.25" customHeight="1"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</row>
    <row r="212" ht="14.25" customHeight="1"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</row>
    <row r="213" ht="14.25" customHeight="1"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</row>
    <row r="214" ht="14.25" customHeight="1"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</row>
    <row r="215" ht="14.25" customHeight="1"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</row>
    <row r="216" ht="14.25" customHeight="1"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</row>
    <row r="217" ht="14.25" customHeight="1"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</row>
    <row r="218" ht="14.25" customHeight="1"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</row>
    <row r="219" ht="14.25" customHeight="1"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</row>
    <row r="220" ht="14.25" customHeight="1"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</row>
    <row r="221" ht="14.25" customHeight="1"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</row>
    <row r="222" ht="14.25" customHeight="1"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</row>
    <row r="223" ht="14.25" customHeight="1"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</row>
    <row r="224" ht="14.25" customHeight="1"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</row>
    <row r="225" ht="14.25" customHeight="1"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</row>
    <row r="226" ht="14.25" customHeight="1"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</row>
    <row r="227" ht="14.25" customHeight="1"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</row>
    <row r="228" ht="14.25" customHeight="1"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</row>
    <row r="229" ht="14.25" customHeight="1"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</row>
    <row r="230" ht="14.25" customHeight="1"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</row>
    <row r="231" ht="14.25" customHeight="1"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</row>
    <row r="232" ht="14.25" customHeight="1"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</row>
    <row r="233" ht="14.25" customHeight="1"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</row>
    <row r="234" ht="14.25" customHeight="1"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</row>
    <row r="235" ht="14.25" customHeight="1"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</row>
    <row r="236" ht="14.25" customHeight="1"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</row>
    <row r="237" ht="14.25" customHeight="1"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</row>
    <row r="238" ht="14.25" customHeight="1"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</row>
    <row r="239" ht="14.25" customHeight="1"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</row>
    <row r="240" ht="14.25" customHeight="1"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</row>
    <row r="241" ht="14.25" customHeight="1"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</row>
    <row r="242" ht="14.25" customHeight="1"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</row>
    <row r="243" ht="14.25" customHeight="1"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</row>
    <row r="244" ht="14.25" customHeight="1"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</row>
    <row r="245" ht="14.25" customHeight="1"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</row>
    <row r="246" ht="14.25" customHeight="1"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</row>
    <row r="247" ht="14.25" customHeight="1"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</row>
    <row r="248" ht="14.25" customHeight="1"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</row>
    <row r="249" ht="14.25" customHeight="1"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</row>
    <row r="250" ht="14.25" customHeight="1"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</row>
    <row r="251" ht="14.25" customHeight="1"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</row>
    <row r="252" ht="14.25" customHeight="1"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</row>
    <row r="253" ht="14.25" customHeight="1"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</row>
    <row r="254" ht="14.25" customHeight="1"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</row>
    <row r="255" ht="14.25" customHeight="1"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</row>
    <row r="256" ht="14.25" customHeight="1"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</row>
    <row r="257" ht="14.25" customHeight="1"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</row>
    <row r="258" ht="14.25" customHeight="1"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</row>
    <row r="259" ht="14.25" customHeight="1"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</row>
    <row r="260" ht="14.25" customHeight="1"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</row>
    <row r="261" ht="14.25" customHeight="1"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</row>
    <row r="262" ht="14.25" customHeight="1"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</row>
    <row r="263" ht="14.25" customHeight="1"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</row>
    <row r="264" ht="14.25" customHeight="1"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</row>
    <row r="265" ht="14.25" customHeight="1"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</row>
    <row r="266" ht="14.25" customHeight="1"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</row>
    <row r="267" ht="14.25" customHeight="1"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</row>
    <row r="268" ht="14.25" customHeight="1"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</row>
    <row r="269" ht="14.25" customHeight="1"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</row>
    <row r="270" ht="14.25" customHeight="1"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</row>
    <row r="271" ht="14.25" customHeight="1"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</row>
    <row r="272" ht="14.25" customHeight="1"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</row>
    <row r="273" ht="14.25" customHeight="1"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</row>
    <row r="274" ht="14.25" customHeight="1"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</row>
    <row r="275" ht="14.25" customHeight="1"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</row>
    <row r="276" ht="14.25" customHeight="1"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</row>
    <row r="277" ht="14.25" customHeight="1"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</row>
    <row r="278" ht="14.25" customHeight="1"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</row>
    <row r="279" ht="14.25" customHeight="1"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</row>
    <row r="280" ht="14.25" customHeight="1"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</row>
    <row r="281" ht="14.25" customHeight="1"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</row>
    <row r="282" ht="14.25" customHeight="1"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</row>
    <row r="283" ht="14.25" customHeight="1"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</row>
    <row r="284" ht="14.25" customHeight="1"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</row>
    <row r="285" ht="14.25" customHeight="1"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</row>
    <row r="286" ht="14.25" customHeight="1"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</row>
    <row r="287" ht="14.25" customHeight="1"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</row>
    <row r="288" ht="14.25" customHeight="1"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</row>
    <row r="289" ht="14.25" customHeight="1"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</row>
    <row r="290" ht="14.25" customHeight="1"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</row>
    <row r="291" ht="14.25" customHeight="1"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</row>
    <row r="292" ht="14.25" customHeight="1"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</row>
    <row r="293" ht="14.25" customHeight="1"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</row>
    <row r="294" ht="14.25" customHeight="1"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</row>
    <row r="295" ht="14.25" customHeight="1"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</row>
    <row r="296" ht="14.25" customHeight="1"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</row>
    <row r="297" ht="14.25" customHeight="1"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</row>
    <row r="298" ht="14.25" customHeight="1"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</row>
    <row r="299" ht="14.25" customHeight="1"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</row>
    <row r="300" ht="14.25" customHeight="1"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</row>
    <row r="301" ht="14.25" customHeight="1"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</row>
    <row r="302" ht="14.25" customHeight="1"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</row>
    <row r="303" ht="14.25" customHeight="1"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</row>
    <row r="304" ht="14.25" customHeight="1"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</row>
    <row r="305" ht="14.25" customHeight="1"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</row>
    <row r="306" ht="14.25" customHeight="1"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</row>
    <row r="307" ht="14.25" customHeight="1"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</row>
    <row r="308" ht="14.25" customHeight="1"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</row>
    <row r="309" ht="14.25" customHeight="1"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</row>
    <row r="310" ht="14.25" customHeight="1"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</row>
    <row r="311" ht="14.25" customHeight="1"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</row>
    <row r="312" ht="14.25" customHeight="1"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</row>
    <row r="313" ht="14.25" customHeight="1"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</row>
    <row r="314" ht="14.25" customHeight="1"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</row>
    <row r="315" ht="14.25" customHeight="1"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</row>
    <row r="316" ht="14.25" customHeight="1"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</row>
    <row r="317" ht="14.25" customHeight="1"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</row>
    <row r="318" ht="14.25" customHeight="1"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</row>
    <row r="319" ht="14.25" customHeight="1"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</row>
    <row r="320" ht="14.25" customHeight="1"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</row>
    <row r="321" ht="14.25" customHeight="1"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</row>
    <row r="322" ht="14.25" customHeight="1"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</row>
    <row r="323" ht="14.25" customHeight="1"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</row>
    <row r="324" ht="14.25" customHeight="1"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</row>
    <row r="325" ht="14.25" customHeight="1"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</row>
    <row r="326" ht="14.25" customHeight="1"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</row>
    <row r="327" ht="14.25" customHeight="1"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</row>
    <row r="328" ht="14.25" customHeight="1"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</row>
    <row r="329" ht="14.25" customHeight="1"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</row>
    <row r="330" ht="14.25" customHeight="1"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</row>
    <row r="331" ht="14.25" customHeight="1"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</row>
    <row r="332" ht="14.25" customHeight="1"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</row>
    <row r="333" ht="14.25" customHeight="1"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</row>
    <row r="334" ht="14.25" customHeight="1"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</row>
    <row r="335" ht="14.25" customHeight="1"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</row>
    <row r="336" ht="14.25" customHeight="1"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</row>
    <row r="337" ht="14.25" customHeight="1"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</row>
    <row r="338" ht="14.25" customHeight="1"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</row>
    <row r="339" ht="14.25" customHeight="1"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</row>
    <row r="340" ht="14.25" customHeight="1"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</row>
    <row r="341" ht="14.25" customHeight="1"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</row>
    <row r="342" ht="14.25" customHeight="1"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</row>
    <row r="343" ht="14.25" customHeight="1"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</row>
    <row r="344" ht="14.25" customHeight="1"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</row>
    <row r="345" ht="14.25" customHeight="1"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  <c r="AJ345" s="73"/>
      <c r="AK345" s="73"/>
      <c r="AL345" s="73"/>
      <c r="AM345" s="73"/>
      <c r="AN345" s="73"/>
      <c r="AO345" s="73"/>
      <c r="AP345" s="73"/>
      <c r="AQ345" s="73"/>
      <c r="AR345" s="73"/>
      <c r="AS345" s="73"/>
      <c r="AT345" s="73"/>
      <c r="AU345" s="73"/>
      <c r="AV345" s="73"/>
      <c r="AW345" s="73"/>
      <c r="AX345" s="73"/>
      <c r="AY345" s="73"/>
      <c r="AZ345" s="73"/>
      <c r="BA345" s="73"/>
      <c r="BB345" s="73"/>
      <c r="BC345" s="73"/>
    </row>
    <row r="346" ht="14.25" customHeight="1"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  <c r="AJ346" s="73"/>
      <c r="AK346" s="73"/>
      <c r="AL346" s="73"/>
      <c r="AM346" s="73"/>
      <c r="AN346" s="73"/>
      <c r="AO346" s="73"/>
      <c r="AP346" s="73"/>
      <c r="AQ346" s="73"/>
      <c r="AR346" s="73"/>
      <c r="AS346" s="73"/>
      <c r="AT346" s="73"/>
      <c r="AU346" s="73"/>
      <c r="AV346" s="73"/>
      <c r="AW346" s="73"/>
      <c r="AX346" s="73"/>
      <c r="AY346" s="73"/>
      <c r="AZ346" s="73"/>
      <c r="BA346" s="73"/>
      <c r="BB346" s="73"/>
      <c r="BC346" s="73"/>
    </row>
    <row r="347" ht="14.25" customHeight="1"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  <c r="AJ347" s="73"/>
      <c r="AK347" s="73"/>
      <c r="AL347" s="73"/>
      <c r="AM347" s="73"/>
      <c r="AN347" s="73"/>
      <c r="AO347" s="73"/>
      <c r="AP347" s="73"/>
      <c r="AQ347" s="73"/>
      <c r="AR347" s="73"/>
      <c r="AS347" s="73"/>
      <c r="AT347" s="73"/>
      <c r="AU347" s="73"/>
      <c r="AV347" s="73"/>
      <c r="AW347" s="73"/>
      <c r="AX347" s="73"/>
      <c r="AY347" s="73"/>
      <c r="AZ347" s="73"/>
      <c r="BA347" s="73"/>
      <c r="BB347" s="73"/>
      <c r="BC347" s="73"/>
    </row>
    <row r="348" ht="14.25" customHeight="1"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O348" s="73"/>
      <c r="AP348" s="73"/>
      <c r="AQ348" s="73"/>
      <c r="AR348" s="73"/>
      <c r="AS348" s="73"/>
      <c r="AT348" s="73"/>
      <c r="AU348" s="73"/>
      <c r="AV348" s="73"/>
      <c r="AW348" s="73"/>
      <c r="AX348" s="73"/>
      <c r="AY348" s="73"/>
      <c r="AZ348" s="73"/>
      <c r="BA348" s="73"/>
      <c r="BB348" s="73"/>
      <c r="BC348" s="73"/>
    </row>
    <row r="349" ht="14.25" customHeight="1"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  <c r="AJ349" s="73"/>
      <c r="AK349" s="73"/>
      <c r="AL349" s="73"/>
      <c r="AM349" s="73"/>
      <c r="AN349" s="73"/>
      <c r="AO349" s="73"/>
      <c r="AP349" s="73"/>
      <c r="AQ349" s="73"/>
      <c r="AR349" s="73"/>
      <c r="AS349" s="73"/>
      <c r="AT349" s="73"/>
      <c r="AU349" s="73"/>
      <c r="AV349" s="73"/>
      <c r="AW349" s="73"/>
      <c r="AX349" s="73"/>
      <c r="AY349" s="73"/>
      <c r="AZ349" s="73"/>
      <c r="BA349" s="73"/>
      <c r="BB349" s="73"/>
      <c r="BC349" s="73"/>
    </row>
    <row r="350" ht="14.25" customHeight="1"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  <c r="AJ350" s="73"/>
      <c r="AK350" s="73"/>
      <c r="AL350" s="73"/>
      <c r="AM350" s="73"/>
      <c r="AN350" s="73"/>
      <c r="AO350" s="73"/>
      <c r="AP350" s="73"/>
      <c r="AQ350" s="73"/>
      <c r="AR350" s="73"/>
      <c r="AS350" s="73"/>
      <c r="AT350" s="73"/>
      <c r="AU350" s="73"/>
      <c r="AV350" s="73"/>
      <c r="AW350" s="73"/>
      <c r="AX350" s="73"/>
      <c r="AY350" s="73"/>
      <c r="AZ350" s="73"/>
      <c r="BA350" s="73"/>
      <c r="BB350" s="73"/>
      <c r="BC350" s="73"/>
    </row>
    <row r="351" ht="14.25" customHeight="1"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  <c r="AJ351" s="73"/>
      <c r="AK351" s="73"/>
      <c r="AL351" s="73"/>
      <c r="AM351" s="73"/>
      <c r="AN351" s="73"/>
      <c r="AO351" s="73"/>
      <c r="AP351" s="73"/>
      <c r="AQ351" s="73"/>
      <c r="AR351" s="73"/>
      <c r="AS351" s="73"/>
      <c r="AT351" s="73"/>
      <c r="AU351" s="73"/>
      <c r="AV351" s="73"/>
      <c r="AW351" s="73"/>
      <c r="AX351" s="73"/>
      <c r="AY351" s="73"/>
      <c r="AZ351" s="73"/>
      <c r="BA351" s="73"/>
      <c r="BB351" s="73"/>
      <c r="BC351" s="73"/>
    </row>
    <row r="352" ht="14.25" customHeight="1"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  <c r="AJ352" s="73"/>
      <c r="AK352" s="73"/>
      <c r="AL352" s="73"/>
      <c r="AM352" s="73"/>
      <c r="AN352" s="73"/>
      <c r="AO352" s="73"/>
      <c r="AP352" s="73"/>
      <c r="AQ352" s="73"/>
      <c r="AR352" s="73"/>
      <c r="AS352" s="73"/>
      <c r="AT352" s="73"/>
      <c r="AU352" s="73"/>
      <c r="AV352" s="73"/>
      <c r="AW352" s="73"/>
      <c r="AX352" s="73"/>
      <c r="AY352" s="73"/>
      <c r="AZ352" s="73"/>
      <c r="BA352" s="73"/>
      <c r="BB352" s="73"/>
      <c r="BC352" s="73"/>
    </row>
    <row r="353" ht="14.25" customHeight="1"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  <c r="AJ353" s="73"/>
      <c r="AK353" s="73"/>
      <c r="AL353" s="73"/>
      <c r="AM353" s="73"/>
      <c r="AN353" s="73"/>
      <c r="AO353" s="73"/>
      <c r="AP353" s="73"/>
      <c r="AQ353" s="73"/>
      <c r="AR353" s="73"/>
      <c r="AS353" s="73"/>
      <c r="AT353" s="73"/>
      <c r="AU353" s="73"/>
      <c r="AV353" s="73"/>
      <c r="AW353" s="73"/>
      <c r="AX353" s="73"/>
      <c r="AY353" s="73"/>
      <c r="AZ353" s="73"/>
      <c r="BA353" s="73"/>
      <c r="BB353" s="73"/>
      <c r="BC353" s="73"/>
    </row>
    <row r="354" ht="14.25" customHeight="1"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  <c r="AJ354" s="73"/>
      <c r="AK354" s="73"/>
      <c r="AL354" s="73"/>
      <c r="AM354" s="73"/>
      <c r="AN354" s="73"/>
      <c r="AO354" s="73"/>
      <c r="AP354" s="73"/>
      <c r="AQ354" s="73"/>
      <c r="AR354" s="73"/>
      <c r="AS354" s="73"/>
      <c r="AT354" s="73"/>
      <c r="AU354" s="73"/>
      <c r="AV354" s="73"/>
      <c r="AW354" s="73"/>
      <c r="AX354" s="73"/>
      <c r="AY354" s="73"/>
      <c r="AZ354" s="73"/>
      <c r="BA354" s="73"/>
      <c r="BB354" s="73"/>
      <c r="BC354" s="73"/>
    </row>
    <row r="355" ht="14.25" customHeight="1"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  <c r="AJ355" s="73"/>
      <c r="AK355" s="73"/>
      <c r="AL355" s="73"/>
      <c r="AM355" s="73"/>
      <c r="AN355" s="73"/>
      <c r="AO355" s="73"/>
      <c r="AP355" s="73"/>
      <c r="AQ355" s="73"/>
      <c r="AR355" s="73"/>
      <c r="AS355" s="73"/>
      <c r="AT355" s="73"/>
      <c r="AU355" s="73"/>
      <c r="AV355" s="73"/>
      <c r="AW355" s="73"/>
      <c r="AX355" s="73"/>
      <c r="AY355" s="73"/>
      <c r="AZ355" s="73"/>
      <c r="BA355" s="73"/>
      <c r="BB355" s="73"/>
      <c r="BC355" s="73"/>
    </row>
    <row r="356" ht="14.25" customHeight="1"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  <c r="AJ356" s="73"/>
      <c r="AK356" s="73"/>
      <c r="AL356" s="73"/>
      <c r="AM356" s="73"/>
      <c r="AN356" s="73"/>
      <c r="AO356" s="73"/>
      <c r="AP356" s="73"/>
      <c r="AQ356" s="73"/>
      <c r="AR356" s="73"/>
      <c r="AS356" s="73"/>
      <c r="AT356" s="73"/>
      <c r="AU356" s="73"/>
      <c r="AV356" s="73"/>
      <c r="AW356" s="73"/>
      <c r="AX356" s="73"/>
      <c r="AY356" s="73"/>
      <c r="AZ356" s="73"/>
      <c r="BA356" s="73"/>
      <c r="BB356" s="73"/>
      <c r="BC356" s="73"/>
    </row>
    <row r="357" ht="14.25" customHeight="1"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  <c r="AJ357" s="73"/>
      <c r="AK357" s="73"/>
      <c r="AL357" s="73"/>
      <c r="AM357" s="73"/>
      <c r="AN357" s="73"/>
      <c r="AO357" s="73"/>
      <c r="AP357" s="73"/>
      <c r="AQ357" s="73"/>
      <c r="AR357" s="73"/>
      <c r="AS357" s="73"/>
      <c r="AT357" s="73"/>
      <c r="AU357" s="73"/>
      <c r="AV357" s="73"/>
      <c r="AW357" s="73"/>
      <c r="AX357" s="73"/>
      <c r="AY357" s="73"/>
      <c r="AZ357" s="73"/>
      <c r="BA357" s="73"/>
      <c r="BB357" s="73"/>
      <c r="BC357" s="73"/>
    </row>
    <row r="358" ht="14.25" customHeight="1"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  <c r="AJ358" s="73"/>
      <c r="AK358" s="73"/>
      <c r="AL358" s="73"/>
      <c r="AM358" s="73"/>
      <c r="AN358" s="73"/>
      <c r="AO358" s="73"/>
      <c r="AP358" s="73"/>
      <c r="AQ358" s="73"/>
      <c r="AR358" s="73"/>
      <c r="AS358" s="73"/>
      <c r="AT358" s="73"/>
      <c r="AU358" s="73"/>
      <c r="AV358" s="73"/>
      <c r="AW358" s="73"/>
      <c r="AX358" s="73"/>
      <c r="AY358" s="73"/>
      <c r="AZ358" s="73"/>
      <c r="BA358" s="73"/>
      <c r="BB358" s="73"/>
      <c r="BC358" s="73"/>
    </row>
    <row r="359" ht="14.25" customHeight="1"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  <c r="AJ359" s="73"/>
      <c r="AK359" s="73"/>
      <c r="AL359" s="73"/>
      <c r="AM359" s="73"/>
      <c r="AN359" s="73"/>
      <c r="AO359" s="73"/>
      <c r="AP359" s="73"/>
      <c r="AQ359" s="73"/>
      <c r="AR359" s="73"/>
      <c r="AS359" s="73"/>
      <c r="AT359" s="73"/>
      <c r="AU359" s="73"/>
      <c r="AV359" s="73"/>
      <c r="AW359" s="73"/>
      <c r="AX359" s="73"/>
      <c r="AY359" s="73"/>
      <c r="AZ359" s="73"/>
      <c r="BA359" s="73"/>
      <c r="BB359" s="73"/>
      <c r="BC359" s="73"/>
    </row>
    <row r="360" ht="14.25" customHeight="1"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  <c r="AJ360" s="73"/>
      <c r="AK360" s="73"/>
      <c r="AL360" s="73"/>
      <c r="AM360" s="73"/>
      <c r="AN360" s="73"/>
      <c r="AO360" s="73"/>
      <c r="AP360" s="73"/>
      <c r="AQ360" s="73"/>
      <c r="AR360" s="73"/>
      <c r="AS360" s="73"/>
      <c r="AT360" s="73"/>
      <c r="AU360" s="73"/>
      <c r="AV360" s="73"/>
      <c r="AW360" s="73"/>
      <c r="AX360" s="73"/>
      <c r="AY360" s="73"/>
      <c r="AZ360" s="73"/>
      <c r="BA360" s="73"/>
      <c r="BB360" s="73"/>
      <c r="BC360" s="73"/>
    </row>
    <row r="361" ht="14.25" customHeight="1"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  <c r="AJ361" s="73"/>
      <c r="AK361" s="73"/>
      <c r="AL361" s="73"/>
      <c r="AM361" s="73"/>
      <c r="AN361" s="73"/>
      <c r="AO361" s="73"/>
      <c r="AP361" s="73"/>
      <c r="AQ361" s="73"/>
      <c r="AR361" s="73"/>
      <c r="AS361" s="73"/>
      <c r="AT361" s="73"/>
      <c r="AU361" s="73"/>
      <c r="AV361" s="73"/>
      <c r="AW361" s="73"/>
      <c r="AX361" s="73"/>
      <c r="AY361" s="73"/>
      <c r="AZ361" s="73"/>
      <c r="BA361" s="73"/>
      <c r="BB361" s="73"/>
      <c r="BC361" s="73"/>
    </row>
    <row r="362" ht="14.25" customHeight="1"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  <c r="AJ362" s="73"/>
      <c r="AK362" s="73"/>
      <c r="AL362" s="73"/>
      <c r="AM362" s="73"/>
      <c r="AN362" s="73"/>
      <c r="AO362" s="73"/>
      <c r="AP362" s="73"/>
      <c r="AQ362" s="73"/>
      <c r="AR362" s="73"/>
      <c r="AS362" s="73"/>
      <c r="AT362" s="73"/>
      <c r="AU362" s="73"/>
      <c r="AV362" s="73"/>
      <c r="AW362" s="73"/>
      <c r="AX362" s="73"/>
      <c r="AY362" s="73"/>
      <c r="AZ362" s="73"/>
      <c r="BA362" s="73"/>
      <c r="BB362" s="73"/>
      <c r="BC362" s="73"/>
    </row>
    <row r="363" ht="14.25" customHeight="1"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  <c r="AJ363" s="73"/>
      <c r="AK363" s="73"/>
      <c r="AL363" s="73"/>
      <c r="AM363" s="73"/>
      <c r="AN363" s="73"/>
      <c r="AO363" s="73"/>
      <c r="AP363" s="73"/>
      <c r="AQ363" s="73"/>
      <c r="AR363" s="73"/>
      <c r="AS363" s="73"/>
      <c r="AT363" s="73"/>
      <c r="AU363" s="73"/>
      <c r="AV363" s="73"/>
      <c r="AW363" s="73"/>
      <c r="AX363" s="73"/>
      <c r="AY363" s="73"/>
      <c r="AZ363" s="73"/>
      <c r="BA363" s="73"/>
      <c r="BB363" s="73"/>
      <c r="BC363" s="73"/>
    </row>
    <row r="364" ht="14.25" customHeight="1"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  <c r="AJ364" s="73"/>
      <c r="AK364" s="73"/>
      <c r="AL364" s="73"/>
      <c r="AM364" s="73"/>
      <c r="AN364" s="73"/>
      <c r="AO364" s="73"/>
      <c r="AP364" s="73"/>
      <c r="AQ364" s="73"/>
      <c r="AR364" s="73"/>
      <c r="AS364" s="73"/>
      <c r="AT364" s="73"/>
      <c r="AU364" s="73"/>
      <c r="AV364" s="73"/>
      <c r="AW364" s="73"/>
      <c r="AX364" s="73"/>
      <c r="AY364" s="73"/>
      <c r="AZ364" s="73"/>
      <c r="BA364" s="73"/>
      <c r="BB364" s="73"/>
      <c r="BC364" s="73"/>
    </row>
    <row r="365" ht="14.25" customHeight="1"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  <c r="AJ365" s="73"/>
      <c r="AK365" s="73"/>
      <c r="AL365" s="73"/>
      <c r="AM365" s="73"/>
      <c r="AN365" s="73"/>
      <c r="AO365" s="73"/>
      <c r="AP365" s="73"/>
      <c r="AQ365" s="73"/>
      <c r="AR365" s="73"/>
      <c r="AS365" s="73"/>
      <c r="AT365" s="73"/>
      <c r="AU365" s="73"/>
      <c r="AV365" s="73"/>
      <c r="AW365" s="73"/>
      <c r="AX365" s="73"/>
      <c r="AY365" s="73"/>
      <c r="AZ365" s="73"/>
      <c r="BA365" s="73"/>
      <c r="BB365" s="73"/>
      <c r="BC365" s="73"/>
    </row>
    <row r="366" ht="14.25" customHeight="1"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  <c r="AJ366" s="73"/>
      <c r="AK366" s="73"/>
      <c r="AL366" s="73"/>
      <c r="AM366" s="73"/>
      <c r="AN366" s="73"/>
      <c r="AO366" s="73"/>
      <c r="AP366" s="73"/>
      <c r="AQ366" s="73"/>
      <c r="AR366" s="73"/>
      <c r="AS366" s="73"/>
      <c r="AT366" s="73"/>
      <c r="AU366" s="73"/>
      <c r="AV366" s="73"/>
      <c r="AW366" s="73"/>
      <c r="AX366" s="73"/>
      <c r="AY366" s="73"/>
      <c r="AZ366" s="73"/>
      <c r="BA366" s="73"/>
      <c r="BB366" s="73"/>
      <c r="BC366" s="73"/>
    </row>
    <row r="367" ht="14.25" customHeight="1"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  <c r="AJ367" s="73"/>
      <c r="AK367" s="73"/>
      <c r="AL367" s="73"/>
      <c r="AM367" s="73"/>
      <c r="AN367" s="73"/>
      <c r="AO367" s="73"/>
      <c r="AP367" s="73"/>
      <c r="AQ367" s="73"/>
      <c r="AR367" s="73"/>
      <c r="AS367" s="73"/>
      <c r="AT367" s="73"/>
      <c r="AU367" s="73"/>
      <c r="AV367" s="73"/>
      <c r="AW367" s="73"/>
      <c r="AX367" s="73"/>
      <c r="AY367" s="73"/>
      <c r="AZ367" s="73"/>
      <c r="BA367" s="73"/>
      <c r="BB367" s="73"/>
      <c r="BC367" s="73"/>
    </row>
    <row r="368" ht="14.25" customHeight="1"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  <c r="AJ368" s="73"/>
      <c r="AK368" s="73"/>
      <c r="AL368" s="73"/>
      <c r="AM368" s="73"/>
      <c r="AN368" s="73"/>
      <c r="AO368" s="73"/>
      <c r="AP368" s="73"/>
      <c r="AQ368" s="73"/>
      <c r="AR368" s="73"/>
      <c r="AS368" s="73"/>
      <c r="AT368" s="73"/>
      <c r="AU368" s="73"/>
      <c r="AV368" s="73"/>
      <c r="AW368" s="73"/>
      <c r="AX368" s="73"/>
      <c r="AY368" s="73"/>
      <c r="AZ368" s="73"/>
      <c r="BA368" s="73"/>
      <c r="BB368" s="73"/>
      <c r="BC368" s="73"/>
    </row>
    <row r="369" ht="14.25" customHeight="1"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73"/>
      <c r="AW369" s="73"/>
      <c r="AX369" s="73"/>
      <c r="AY369" s="73"/>
      <c r="AZ369" s="73"/>
      <c r="BA369" s="73"/>
      <c r="BB369" s="73"/>
      <c r="BC369" s="73"/>
    </row>
    <row r="370" ht="14.25" customHeight="1"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73"/>
      <c r="AW370" s="73"/>
      <c r="AX370" s="73"/>
      <c r="AY370" s="73"/>
      <c r="AZ370" s="73"/>
      <c r="BA370" s="73"/>
      <c r="BB370" s="73"/>
      <c r="BC370" s="73"/>
    </row>
    <row r="371" ht="14.25" customHeight="1"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73"/>
      <c r="AW371" s="73"/>
      <c r="AX371" s="73"/>
      <c r="AY371" s="73"/>
      <c r="AZ371" s="73"/>
      <c r="BA371" s="73"/>
      <c r="BB371" s="73"/>
      <c r="BC371" s="73"/>
    </row>
    <row r="372" ht="14.25" customHeight="1"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73"/>
      <c r="AW372" s="73"/>
      <c r="AX372" s="73"/>
      <c r="AY372" s="73"/>
      <c r="AZ372" s="73"/>
      <c r="BA372" s="73"/>
      <c r="BB372" s="73"/>
      <c r="BC372" s="73"/>
    </row>
    <row r="373" ht="14.25" customHeight="1"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73"/>
      <c r="AW373" s="73"/>
      <c r="AX373" s="73"/>
      <c r="AY373" s="73"/>
      <c r="AZ373" s="73"/>
      <c r="BA373" s="73"/>
      <c r="BB373" s="73"/>
      <c r="BC373" s="73"/>
    </row>
    <row r="374" ht="14.25" customHeight="1"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73"/>
      <c r="AW374" s="73"/>
      <c r="AX374" s="73"/>
      <c r="AY374" s="73"/>
      <c r="AZ374" s="73"/>
      <c r="BA374" s="73"/>
      <c r="BB374" s="73"/>
      <c r="BC374" s="73"/>
    </row>
    <row r="375" ht="14.25" customHeight="1"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73"/>
      <c r="AW375" s="73"/>
      <c r="AX375" s="73"/>
      <c r="AY375" s="73"/>
      <c r="AZ375" s="73"/>
      <c r="BA375" s="73"/>
      <c r="BB375" s="73"/>
      <c r="BC375" s="73"/>
    </row>
    <row r="376" ht="14.25" customHeight="1"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73"/>
      <c r="AW376" s="73"/>
      <c r="AX376" s="73"/>
      <c r="AY376" s="73"/>
      <c r="AZ376" s="73"/>
      <c r="BA376" s="73"/>
      <c r="BB376" s="73"/>
      <c r="BC376" s="73"/>
    </row>
    <row r="377" ht="14.25" customHeight="1"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73"/>
      <c r="AW377" s="73"/>
      <c r="AX377" s="73"/>
      <c r="AY377" s="73"/>
      <c r="AZ377" s="73"/>
      <c r="BA377" s="73"/>
      <c r="BB377" s="73"/>
      <c r="BC377" s="73"/>
    </row>
    <row r="378" ht="14.25" customHeight="1"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73"/>
      <c r="AW378" s="73"/>
      <c r="AX378" s="73"/>
      <c r="AY378" s="73"/>
      <c r="AZ378" s="73"/>
      <c r="BA378" s="73"/>
      <c r="BB378" s="73"/>
      <c r="BC378" s="73"/>
    </row>
    <row r="379" ht="14.25" customHeight="1"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73"/>
      <c r="AW379" s="73"/>
      <c r="AX379" s="73"/>
      <c r="AY379" s="73"/>
      <c r="AZ379" s="73"/>
      <c r="BA379" s="73"/>
      <c r="BB379" s="73"/>
      <c r="BC379" s="73"/>
    </row>
    <row r="380" ht="14.25" customHeight="1"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73"/>
      <c r="AW380" s="73"/>
      <c r="AX380" s="73"/>
      <c r="AY380" s="73"/>
      <c r="AZ380" s="73"/>
      <c r="BA380" s="73"/>
      <c r="BB380" s="73"/>
      <c r="BC380" s="73"/>
    </row>
    <row r="381" ht="14.25" customHeight="1"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73"/>
      <c r="AW381" s="73"/>
      <c r="AX381" s="73"/>
      <c r="AY381" s="73"/>
      <c r="AZ381" s="73"/>
      <c r="BA381" s="73"/>
      <c r="BB381" s="73"/>
      <c r="BC381" s="73"/>
    </row>
    <row r="382" ht="14.25" customHeight="1"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73"/>
      <c r="AW382" s="73"/>
      <c r="AX382" s="73"/>
      <c r="AY382" s="73"/>
      <c r="AZ382" s="73"/>
      <c r="BA382" s="73"/>
      <c r="BB382" s="73"/>
      <c r="BC382" s="73"/>
    </row>
    <row r="383" ht="14.25" customHeight="1"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73"/>
      <c r="AW383" s="73"/>
      <c r="AX383" s="73"/>
      <c r="AY383" s="73"/>
      <c r="AZ383" s="73"/>
      <c r="BA383" s="73"/>
      <c r="BB383" s="73"/>
      <c r="BC383" s="73"/>
    </row>
    <row r="384" ht="14.25" customHeight="1"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</row>
    <row r="385" ht="14.25" customHeight="1"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73"/>
      <c r="AW385" s="73"/>
      <c r="AX385" s="73"/>
      <c r="AY385" s="73"/>
      <c r="AZ385" s="73"/>
      <c r="BA385" s="73"/>
      <c r="BB385" s="73"/>
      <c r="BC385" s="73"/>
    </row>
    <row r="386" ht="14.25" customHeight="1"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73"/>
      <c r="AW386" s="73"/>
      <c r="AX386" s="73"/>
      <c r="AY386" s="73"/>
      <c r="AZ386" s="73"/>
      <c r="BA386" s="73"/>
      <c r="BB386" s="73"/>
      <c r="BC386" s="73"/>
    </row>
    <row r="387" ht="14.25" customHeight="1"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73"/>
      <c r="AW387" s="73"/>
      <c r="AX387" s="73"/>
      <c r="AY387" s="73"/>
      <c r="AZ387" s="73"/>
      <c r="BA387" s="73"/>
      <c r="BB387" s="73"/>
      <c r="BC387" s="73"/>
    </row>
    <row r="388" ht="14.25" customHeight="1"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73"/>
      <c r="AW388" s="73"/>
      <c r="AX388" s="73"/>
      <c r="AY388" s="73"/>
      <c r="AZ388" s="73"/>
      <c r="BA388" s="73"/>
      <c r="BB388" s="73"/>
      <c r="BC388" s="73"/>
    </row>
    <row r="389" ht="14.25" customHeight="1"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73"/>
      <c r="AW389" s="73"/>
      <c r="AX389" s="73"/>
      <c r="AY389" s="73"/>
      <c r="AZ389" s="73"/>
      <c r="BA389" s="73"/>
      <c r="BB389" s="73"/>
      <c r="BC389" s="73"/>
    </row>
    <row r="390" ht="14.25" customHeight="1"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73"/>
      <c r="AW390" s="73"/>
      <c r="AX390" s="73"/>
      <c r="AY390" s="73"/>
      <c r="AZ390" s="73"/>
      <c r="BA390" s="73"/>
      <c r="BB390" s="73"/>
      <c r="BC390" s="73"/>
    </row>
    <row r="391" ht="14.25" customHeight="1"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73"/>
      <c r="AW391" s="73"/>
      <c r="AX391" s="73"/>
      <c r="AY391" s="73"/>
      <c r="AZ391" s="73"/>
      <c r="BA391" s="73"/>
      <c r="BB391" s="73"/>
      <c r="BC391" s="73"/>
    </row>
    <row r="392" ht="14.25" customHeight="1"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73"/>
      <c r="AW392" s="73"/>
      <c r="AX392" s="73"/>
      <c r="AY392" s="73"/>
      <c r="AZ392" s="73"/>
      <c r="BA392" s="73"/>
      <c r="BB392" s="73"/>
      <c r="BC392" s="73"/>
    </row>
    <row r="393" ht="14.25" customHeight="1"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73"/>
      <c r="AW393" s="73"/>
      <c r="AX393" s="73"/>
      <c r="AY393" s="73"/>
      <c r="AZ393" s="73"/>
      <c r="BA393" s="73"/>
      <c r="BB393" s="73"/>
      <c r="BC393" s="73"/>
    </row>
    <row r="394" ht="14.25" customHeight="1"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73"/>
      <c r="AW394" s="73"/>
      <c r="AX394" s="73"/>
      <c r="AY394" s="73"/>
      <c r="AZ394" s="73"/>
      <c r="BA394" s="73"/>
      <c r="BB394" s="73"/>
      <c r="BC394" s="73"/>
    </row>
    <row r="395" ht="14.25" customHeight="1"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73"/>
      <c r="AW395" s="73"/>
      <c r="AX395" s="73"/>
      <c r="AY395" s="73"/>
      <c r="AZ395" s="73"/>
      <c r="BA395" s="73"/>
      <c r="BB395" s="73"/>
      <c r="BC395" s="73"/>
    </row>
    <row r="396" ht="14.25" customHeight="1"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73"/>
      <c r="AW396" s="73"/>
      <c r="AX396" s="73"/>
      <c r="AY396" s="73"/>
      <c r="AZ396" s="73"/>
      <c r="BA396" s="73"/>
      <c r="BB396" s="73"/>
      <c r="BC396" s="73"/>
    </row>
    <row r="397" ht="14.25" customHeight="1"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73"/>
      <c r="AW397" s="73"/>
      <c r="AX397" s="73"/>
      <c r="AY397" s="73"/>
      <c r="AZ397" s="73"/>
      <c r="BA397" s="73"/>
      <c r="BB397" s="73"/>
      <c r="BC397" s="73"/>
    </row>
    <row r="398" ht="14.25" customHeight="1"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73"/>
      <c r="AW398" s="73"/>
      <c r="AX398" s="73"/>
      <c r="AY398" s="73"/>
      <c r="AZ398" s="73"/>
      <c r="BA398" s="73"/>
      <c r="BB398" s="73"/>
      <c r="BC398" s="73"/>
    </row>
    <row r="399" ht="14.25" customHeight="1"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73"/>
      <c r="AW399" s="73"/>
      <c r="AX399" s="73"/>
      <c r="AY399" s="73"/>
      <c r="AZ399" s="73"/>
      <c r="BA399" s="73"/>
      <c r="BB399" s="73"/>
      <c r="BC399" s="73"/>
    </row>
    <row r="400" ht="14.25" customHeight="1"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73"/>
      <c r="AW400" s="73"/>
      <c r="AX400" s="73"/>
      <c r="AY400" s="73"/>
      <c r="AZ400" s="73"/>
      <c r="BA400" s="73"/>
      <c r="BB400" s="73"/>
      <c r="BC400" s="73"/>
    </row>
    <row r="401" ht="14.25" customHeight="1"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73"/>
    </row>
    <row r="402" ht="14.25" customHeight="1"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73"/>
      <c r="AW402" s="73"/>
      <c r="AX402" s="73"/>
      <c r="AY402" s="73"/>
      <c r="AZ402" s="73"/>
      <c r="BA402" s="73"/>
      <c r="BB402" s="73"/>
      <c r="BC402" s="73"/>
    </row>
    <row r="403" ht="14.25" customHeight="1"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73"/>
      <c r="AW403" s="73"/>
      <c r="AX403" s="73"/>
      <c r="AY403" s="73"/>
      <c r="AZ403" s="73"/>
      <c r="BA403" s="73"/>
      <c r="BB403" s="73"/>
      <c r="BC403" s="73"/>
    </row>
    <row r="404" ht="14.25" customHeight="1"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73"/>
      <c r="AW404" s="73"/>
      <c r="AX404" s="73"/>
      <c r="AY404" s="73"/>
      <c r="AZ404" s="73"/>
      <c r="BA404" s="73"/>
      <c r="BB404" s="73"/>
      <c r="BC404" s="73"/>
    </row>
    <row r="405" ht="14.25" customHeight="1"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73"/>
      <c r="AW405" s="73"/>
      <c r="AX405" s="73"/>
      <c r="AY405" s="73"/>
      <c r="AZ405" s="73"/>
      <c r="BA405" s="73"/>
      <c r="BB405" s="73"/>
      <c r="BC405" s="73"/>
    </row>
    <row r="406" ht="14.25" customHeight="1"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73"/>
      <c r="AW406" s="73"/>
      <c r="AX406" s="73"/>
      <c r="AY406" s="73"/>
      <c r="AZ406" s="73"/>
      <c r="BA406" s="73"/>
      <c r="BB406" s="73"/>
      <c r="BC406" s="73"/>
    </row>
    <row r="407" ht="14.25" customHeight="1"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73"/>
      <c r="AW407" s="73"/>
      <c r="AX407" s="73"/>
      <c r="AY407" s="73"/>
      <c r="AZ407" s="73"/>
      <c r="BA407" s="73"/>
      <c r="BB407" s="73"/>
      <c r="BC407" s="73"/>
    </row>
    <row r="408" ht="14.25" customHeight="1"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73"/>
      <c r="AW408" s="73"/>
      <c r="AX408" s="73"/>
      <c r="AY408" s="73"/>
      <c r="AZ408" s="73"/>
      <c r="BA408" s="73"/>
      <c r="BB408" s="73"/>
      <c r="BC408" s="73"/>
    </row>
    <row r="409" ht="14.25" customHeight="1"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73"/>
      <c r="AW409" s="73"/>
      <c r="AX409" s="73"/>
      <c r="AY409" s="73"/>
      <c r="AZ409" s="73"/>
      <c r="BA409" s="73"/>
      <c r="BB409" s="73"/>
      <c r="BC409" s="73"/>
    </row>
    <row r="410" ht="14.25" customHeight="1"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73"/>
      <c r="AW410" s="73"/>
      <c r="AX410" s="73"/>
      <c r="AY410" s="73"/>
      <c r="AZ410" s="73"/>
      <c r="BA410" s="73"/>
      <c r="BB410" s="73"/>
      <c r="BC410" s="73"/>
    </row>
    <row r="411" ht="14.25" customHeight="1"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73"/>
      <c r="AW411" s="73"/>
      <c r="AX411" s="73"/>
      <c r="AY411" s="73"/>
      <c r="AZ411" s="73"/>
      <c r="BA411" s="73"/>
      <c r="BB411" s="73"/>
      <c r="BC411" s="73"/>
    </row>
    <row r="412" ht="14.25" customHeight="1"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73"/>
      <c r="AW412" s="73"/>
      <c r="AX412" s="73"/>
      <c r="AY412" s="73"/>
      <c r="AZ412" s="73"/>
      <c r="BA412" s="73"/>
      <c r="BB412" s="73"/>
      <c r="BC412" s="73"/>
    </row>
    <row r="413" ht="14.25" customHeight="1"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73"/>
      <c r="AW413" s="73"/>
      <c r="AX413" s="73"/>
      <c r="AY413" s="73"/>
      <c r="AZ413" s="73"/>
      <c r="BA413" s="73"/>
      <c r="BB413" s="73"/>
      <c r="BC413" s="73"/>
    </row>
    <row r="414" ht="14.25" customHeight="1"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73"/>
      <c r="AW414" s="73"/>
      <c r="AX414" s="73"/>
      <c r="AY414" s="73"/>
      <c r="AZ414" s="73"/>
      <c r="BA414" s="73"/>
      <c r="BB414" s="73"/>
      <c r="BC414" s="73"/>
    </row>
    <row r="415" ht="14.25" customHeight="1"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73"/>
      <c r="AW415" s="73"/>
      <c r="AX415" s="73"/>
      <c r="AY415" s="73"/>
      <c r="AZ415" s="73"/>
      <c r="BA415" s="73"/>
      <c r="BB415" s="73"/>
      <c r="BC415" s="73"/>
    </row>
    <row r="416" ht="14.25" customHeight="1"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73"/>
      <c r="AW416" s="73"/>
      <c r="AX416" s="73"/>
      <c r="AY416" s="73"/>
      <c r="AZ416" s="73"/>
      <c r="BA416" s="73"/>
      <c r="BB416" s="73"/>
      <c r="BC416" s="73"/>
    </row>
    <row r="417" ht="14.25" customHeight="1"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73"/>
      <c r="AW417" s="73"/>
      <c r="AX417" s="73"/>
      <c r="AY417" s="73"/>
      <c r="AZ417" s="73"/>
      <c r="BA417" s="73"/>
      <c r="BB417" s="73"/>
      <c r="BC417" s="73"/>
    </row>
    <row r="418" ht="14.25" customHeight="1"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73"/>
      <c r="AW418" s="73"/>
      <c r="AX418" s="73"/>
      <c r="AY418" s="73"/>
      <c r="AZ418" s="73"/>
      <c r="BA418" s="73"/>
      <c r="BB418" s="73"/>
      <c r="BC418" s="73"/>
    </row>
    <row r="419" ht="14.25" customHeight="1"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73"/>
      <c r="AW419" s="73"/>
      <c r="AX419" s="73"/>
      <c r="AY419" s="73"/>
      <c r="AZ419" s="73"/>
      <c r="BA419" s="73"/>
      <c r="BB419" s="73"/>
      <c r="BC419" s="73"/>
    </row>
    <row r="420" ht="14.25" customHeight="1"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73"/>
      <c r="AW420" s="73"/>
      <c r="AX420" s="73"/>
      <c r="AY420" s="73"/>
      <c r="AZ420" s="73"/>
      <c r="BA420" s="73"/>
      <c r="BB420" s="73"/>
      <c r="BC420" s="73"/>
    </row>
    <row r="421" ht="14.25" customHeight="1"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73"/>
      <c r="AW421" s="73"/>
      <c r="AX421" s="73"/>
      <c r="AY421" s="73"/>
      <c r="AZ421" s="73"/>
      <c r="BA421" s="73"/>
      <c r="BB421" s="73"/>
      <c r="BC421" s="73"/>
    </row>
    <row r="422" ht="14.25" customHeight="1"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73"/>
      <c r="AW422" s="73"/>
      <c r="AX422" s="73"/>
      <c r="AY422" s="73"/>
      <c r="AZ422" s="73"/>
      <c r="BA422" s="73"/>
      <c r="BB422" s="73"/>
      <c r="BC422" s="73"/>
    </row>
    <row r="423" ht="14.25" customHeight="1"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73"/>
      <c r="AW423" s="73"/>
      <c r="AX423" s="73"/>
      <c r="AY423" s="73"/>
      <c r="AZ423" s="73"/>
      <c r="BA423" s="73"/>
      <c r="BB423" s="73"/>
      <c r="BC423" s="73"/>
    </row>
    <row r="424" ht="14.25" customHeight="1"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73"/>
      <c r="AW424" s="73"/>
      <c r="AX424" s="73"/>
      <c r="AY424" s="73"/>
      <c r="AZ424" s="73"/>
      <c r="BA424" s="73"/>
      <c r="BB424" s="73"/>
      <c r="BC424" s="73"/>
    </row>
    <row r="425" ht="14.25" customHeight="1"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73"/>
      <c r="AW425" s="73"/>
      <c r="AX425" s="73"/>
      <c r="AY425" s="73"/>
      <c r="AZ425" s="73"/>
      <c r="BA425" s="73"/>
      <c r="BB425" s="73"/>
      <c r="BC425" s="73"/>
    </row>
    <row r="426" ht="14.25" customHeight="1"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73"/>
      <c r="AW426" s="73"/>
      <c r="AX426" s="73"/>
      <c r="AY426" s="73"/>
      <c r="AZ426" s="73"/>
      <c r="BA426" s="73"/>
      <c r="BB426" s="73"/>
      <c r="BC426" s="73"/>
    </row>
    <row r="427" ht="14.25" customHeight="1"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73"/>
      <c r="AW427" s="73"/>
      <c r="AX427" s="73"/>
      <c r="AY427" s="73"/>
      <c r="AZ427" s="73"/>
      <c r="BA427" s="73"/>
      <c r="BB427" s="73"/>
      <c r="BC427" s="73"/>
    </row>
    <row r="428" ht="14.25" customHeight="1"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73"/>
      <c r="AW428" s="73"/>
      <c r="AX428" s="73"/>
      <c r="AY428" s="73"/>
      <c r="AZ428" s="73"/>
      <c r="BA428" s="73"/>
      <c r="BB428" s="73"/>
      <c r="BC428" s="73"/>
    </row>
    <row r="429" ht="14.25" customHeight="1"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73"/>
      <c r="AW429" s="73"/>
      <c r="AX429" s="73"/>
      <c r="AY429" s="73"/>
      <c r="AZ429" s="73"/>
      <c r="BA429" s="73"/>
      <c r="BB429" s="73"/>
      <c r="BC429" s="73"/>
    </row>
    <row r="430" ht="14.25" customHeight="1"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73"/>
      <c r="AW430" s="73"/>
      <c r="AX430" s="73"/>
      <c r="AY430" s="73"/>
      <c r="AZ430" s="73"/>
      <c r="BA430" s="73"/>
      <c r="BB430" s="73"/>
      <c r="BC430" s="73"/>
    </row>
    <row r="431" ht="14.25" customHeight="1"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73"/>
      <c r="AW431" s="73"/>
      <c r="AX431" s="73"/>
      <c r="AY431" s="73"/>
      <c r="AZ431" s="73"/>
      <c r="BA431" s="73"/>
      <c r="BB431" s="73"/>
      <c r="BC431" s="73"/>
    </row>
    <row r="432" ht="14.25" customHeight="1"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73"/>
      <c r="AW432" s="73"/>
      <c r="AX432" s="73"/>
      <c r="AY432" s="73"/>
      <c r="AZ432" s="73"/>
      <c r="BA432" s="73"/>
      <c r="BB432" s="73"/>
      <c r="BC432" s="73"/>
    </row>
    <row r="433" ht="14.25" customHeight="1"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</row>
    <row r="434" ht="14.25" customHeight="1"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</row>
    <row r="435" ht="14.25" customHeight="1"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</row>
    <row r="436" ht="14.25" customHeight="1"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</row>
    <row r="437" ht="14.25" customHeight="1"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</row>
    <row r="438" ht="14.25" customHeight="1"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</row>
    <row r="439" ht="14.25" customHeight="1"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</row>
    <row r="440" ht="14.25" customHeight="1"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</row>
    <row r="441" ht="14.25" customHeight="1"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</row>
    <row r="442" ht="14.25" customHeight="1"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</row>
    <row r="443" ht="14.25" customHeight="1"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</row>
    <row r="444" ht="14.25" customHeight="1"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</row>
    <row r="445" ht="14.25" customHeight="1"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</row>
    <row r="446" ht="14.25" customHeight="1"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</row>
    <row r="447" ht="14.25" customHeight="1"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</row>
    <row r="448" ht="14.25" customHeight="1"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</row>
    <row r="449" ht="14.25" customHeight="1"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</row>
    <row r="450" ht="14.25" customHeight="1"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</row>
    <row r="451" ht="14.25" customHeight="1"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</row>
    <row r="452" ht="14.25" customHeight="1"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</row>
    <row r="453" ht="14.25" customHeight="1"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</row>
    <row r="454" ht="14.25" customHeight="1"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</row>
    <row r="455" ht="14.25" customHeight="1"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</row>
    <row r="456" ht="14.25" customHeight="1"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</row>
    <row r="457" ht="14.25" customHeight="1"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</row>
    <row r="458" ht="14.25" customHeight="1"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</row>
    <row r="459" ht="14.25" customHeight="1"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</row>
    <row r="460" ht="14.25" customHeight="1"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</row>
    <row r="461" ht="14.25" customHeight="1"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</row>
    <row r="462" ht="14.25" customHeight="1"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</row>
    <row r="463" ht="14.25" customHeight="1"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</row>
    <row r="464" ht="14.25" customHeight="1"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</row>
    <row r="465" ht="14.25" customHeight="1"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</row>
    <row r="466" ht="14.25" customHeight="1"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</row>
    <row r="467" ht="14.25" customHeight="1"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</row>
    <row r="468" ht="14.25" customHeight="1"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</row>
    <row r="469" ht="14.25" customHeight="1"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</row>
    <row r="470" ht="14.25" customHeight="1"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</row>
    <row r="471" ht="14.25" customHeight="1"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</row>
    <row r="472" ht="14.25" customHeight="1"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</row>
    <row r="473" ht="14.25" customHeight="1"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</row>
    <row r="474" ht="14.25" customHeight="1"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</row>
    <row r="475" ht="14.25" customHeight="1"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</row>
    <row r="476" ht="14.25" customHeight="1"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</row>
    <row r="477" ht="14.25" customHeight="1"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</row>
    <row r="478" ht="14.25" customHeight="1"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</row>
    <row r="479" ht="14.25" customHeight="1"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</row>
    <row r="480" ht="14.25" customHeight="1"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</row>
    <row r="481" ht="14.25" customHeight="1"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</row>
    <row r="482" ht="14.25" customHeight="1"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</row>
    <row r="483" ht="14.25" customHeight="1"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</row>
    <row r="484" ht="14.25" customHeight="1"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</row>
    <row r="485" ht="14.25" customHeight="1"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</row>
    <row r="486" ht="14.25" customHeight="1"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</row>
    <row r="487" ht="14.25" customHeight="1"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</row>
    <row r="488" ht="14.25" customHeight="1"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</row>
    <row r="489" ht="14.25" customHeight="1"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</row>
    <row r="490" ht="14.25" customHeight="1"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</row>
    <row r="491" ht="14.25" customHeight="1"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</row>
    <row r="492" ht="14.25" customHeight="1"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</row>
    <row r="493" ht="14.25" customHeight="1"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</row>
    <row r="494" ht="14.25" customHeight="1"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73"/>
      <c r="AW494" s="73"/>
      <c r="AX494" s="73"/>
      <c r="AY494" s="73"/>
      <c r="AZ494" s="73"/>
      <c r="BA494" s="73"/>
      <c r="BB494" s="73"/>
      <c r="BC494" s="73"/>
    </row>
    <row r="495" ht="14.25" customHeight="1"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73"/>
      <c r="AW495" s="73"/>
      <c r="AX495" s="73"/>
      <c r="AY495" s="73"/>
      <c r="AZ495" s="73"/>
      <c r="BA495" s="73"/>
      <c r="BB495" s="73"/>
      <c r="BC495" s="73"/>
    </row>
    <row r="496" ht="14.25" customHeight="1"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73"/>
      <c r="AW496" s="73"/>
      <c r="AX496" s="73"/>
      <c r="AY496" s="73"/>
      <c r="AZ496" s="73"/>
      <c r="BA496" s="73"/>
      <c r="BB496" s="73"/>
      <c r="BC496" s="73"/>
    </row>
    <row r="497" ht="14.25" customHeight="1"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73"/>
      <c r="AW497" s="73"/>
      <c r="AX497" s="73"/>
      <c r="AY497" s="73"/>
      <c r="AZ497" s="73"/>
      <c r="BA497" s="73"/>
      <c r="BB497" s="73"/>
      <c r="BC497" s="73"/>
    </row>
    <row r="498" ht="14.25" customHeight="1"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73"/>
      <c r="AW498" s="73"/>
      <c r="AX498" s="73"/>
      <c r="AY498" s="73"/>
      <c r="AZ498" s="73"/>
      <c r="BA498" s="73"/>
      <c r="BB498" s="73"/>
      <c r="BC498" s="73"/>
    </row>
    <row r="499" ht="14.25" customHeight="1"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73"/>
      <c r="AW499" s="73"/>
      <c r="AX499" s="73"/>
      <c r="AY499" s="73"/>
      <c r="AZ499" s="73"/>
      <c r="BA499" s="73"/>
      <c r="BB499" s="73"/>
      <c r="BC499" s="73"/>
    </row>
    <row r="500" ht="14.25" customHeight="1"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73"/>
      <c r="AW500" s="73"/>
      <c r="AX500" s="73"/>
      <c r="AY500" s="73"/>
      <c r="AZ500" s="73"/>
      <c r="BA500" s="73"/>
      <c r="BB500" s="73"/>
      <c r="BC500" s="73"/>
    </row>
    <row r="501" ht="14.25" customHeight="1"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73"/>
      <c r="AW501" s="73"/>
      <c r="AX501" s="73"/>
      <c r="AY501" s="73"/>
      <c r="AZ501" s="73"/>
      <c r="BA501" s="73"/>
      <c r="BB501" s="73"/>
      <c r="BC501" s="73"/>
    </row>
    <row r="502" ht="14.25" customHeight="1"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73"/>
      <c r="AW502" s="73"/>
      <c r="AX502" s="73"/>
      <c r="AY502" s="73"/>
      <c r="AZ502" s="73"/>
      <c r="BA502" s="73"/>
      <c r="BB502" s="73"/>
      <c r="BC502" s="73"/>
    </row>
    <row r="503" ht="14.25" customHeight="1"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73"/>
      <c r="AW503" s="73"/>
      <c r="AX503" s="73"/>
      <c r="AY503" s="73"/>
      <c r="AZ503" s="73"/>
      <c r="BA503" s="73"/>
      <c r="BB503" s="73"/>
      <c r="BC503" s="73"/>
    </row>
    <row r="504" ht="14.25" customHeight="1"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73"/>
      <c r="AW504" s="73"/>
      <c r="AX504" s="73"/>
      <c r="AY504" s="73"/>
      <c r="AZ504" s="73"/>
      <c r="BA504" s="73"/>
      <c r="BB504" s="73"/>
      <c r="BC504" s="73"/>
    </row>
    <row r="505" ht="14.25" customHeight="1"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73"/>
      <c r="AW505" s="73"/>
      <c r="AX505" s="73"/>
      <c r="AY505" s="73"/>
      <c r="AZ505" s="73"/>
      <c r="BA505" s="73"/>
      <c r="BB505" s="73"/>
      <c r="BC505" s="73"/>
    </row>
    <row r="506" ht="14.25" customHeight="1"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73"/>
      <c r="AW506" s="73"/>
      <c r="AX506" s="73"/>
      <c r="AY506" s="73"/>
      <c r="AZ506" s="73"/>
      <c r="BA506" s="73"/>
      <c r="BB506" s="73"/>
      <c r="BC506" s="73"/>
    </row>
    <row r="507" ht="14.25" customHeight="1"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73"/>
      <c r="AW507" s="73"/>
      <c r="AX507" s="73"/>
      <c r="AY507" s="73"/>
      <c r="AZ507" s="73"/>
      <c r="BA507" s="73"/>
      <c r="BB507" s="73"/>
      <c r="BC507" s="73"/>
    </row>
    <row r="508" ht="14.25" customHeight="1"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73"/>
      <c r="AW508" s="73"/>
      <c r="AX508" s="73"/>
      <c r="AY508" s="73"/>
      <c r="AZ508" s="73"/>
      <c r="BA508" s="73"/>
      <c r="BB508" s="73"/>
      <c r="BC508" s="73"/>
    </row>
    <row r="509" ht="14.25" customHeight="1"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73"/>
      <c r="AW509" s="73"/>
      <c r="AX509" s="73"/>
      <c r="AY509" s="73"/>
      <c r="AZ509" s="73"/>
      <c r="BA509" s="73"/>
      <c r="BB509" s="73"/>
      <c r="BC509" s="73"/>
    </row>
    <row r="510" ht="14.25" customHeight="1"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73"/>
      <c r="AW510" s="73"/>
      <c r="AX510" s="73"/>
      <c r="AY510" s="73"/>
      <c r="AZ510" s="73"/>
      <c r="BA510" s="73"/>
      <c r="BB510" s="73"/>
      <c r="BC510" s="73"/>
    </row>
    <row r="511" ht="14.25" customHeight="1"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73"/>
      <c r="AW511" s="73"/>
      <c r="AX511" s="73"/>
      <c r="AY511" s="73"/>
      <c r="AZ511" s="73"/>
      <c r="BA511" s="73"/>
      <c r="BB511" s="73"/>
      <c r="BC511" s="73"/>
    </row>
    <row r="512" ht="14.25" customHeight="1"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</row>
    <row r="513" ht="14.25" customHeight="1"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73"/>
      <c r="AW513" s="73"/>
      <c r="AX513" s="73"/>
      <c r="AY513" s="73"/>
      <c r="AZ513" s="73"/>
      <c r="BA513" s="73"/>
      <c r="BB513" s="73"/>
      <c r="BC513" s="73"/>
    </row>
    <row r="514" ht="14.25" customHeight="1"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73"/>
      <c r="AW514" s="73"/>
      <c r="AX514" s="73"/>
      <c r="AY514" s="73"/>
      <c r="AZ514" s="73"/>
      <c r="BA514" s="73"/>
      <c r="BB514" s="73"/>
      <c r="BC514" s="73"/>
    </row>
    <row r="515" ht="14.25" customHeight="1"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73"/>
      <c r="AW515" s="73"/>
      <c r="AX515" s="73"/>
      <c r="AY515" s="73"/>
      <c r="AZ515" s="73"/>
      <c r="BA515" s="73"/>
      <c r="BB515" s="73"/>
      <c r="BC515" s="73"/>
    </row>
    <row r="516" ht="14.25" customHeight="1"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</row>
    <row r="517" ht="14.25" customHeight="1"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73"/>
      <c r="AW517" s="73"/>
      <c r="AX517" s="73"/>
      <c r="AY517" s="73"/>
      <c r="AZ517" s="73"/>
      <c r="BA517" s="73"/>
      <c r="BB517" s="73"/>
      <c r="BC517" s="73"/>
    </row>
    <row r="518" ht="14.25" customHeight="1"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73"/>
      <c r="AW518" s="73"/>
      <c r="AX518" s="73"/>
      <c r="AY518" s="73"/>
      <c r="AZ518" s="73"/>
      <c r="BA518" s="73"/>
      <c r="BB518" s="73"/>
      <c r="BC518" s="73"/>
    </row>
    <row r="519" ht="14.25" customHeight="1"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73"/>
      <c r="AW519" s="73"/>
      <c r="AX519" s="73"/>
      <c r="AY519" s="73"/>
      <c r="AZ519" s="73"/>
      <c r="BA519" s="73"/>
      <c r="BB519" s="73"/>
      <c r="BC519" s="73"/>
    </row>
    <row r="520" ht="14.25" customHeight="1"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73"/>
      <c r="AW520" s="73"/>
      <c r="AX520" s="73"/>
      <c r="AY520" s="73"/>
      <c r="AZ520" s="73"/>
      <c r="BA520" s="73"/>
      <c r="BB520" s="73"/>
      <c r="BC520" s="73"/>
    </row>
    <row r="521" ht="14.25" customHeight="1"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73"/>
      <c r="AW521" s="73"/>
      <c r="AX521" s="73"/>
      <c r="AY521" s="73"/>
      <c r="AZ521" s="73"/>
      <c r="BA521" s="73"/>
      <c r="BB521" s="73"/>
      <c r="BC521" s="73"/>
    </row>
    <row r="522" ht="14.25" customHeight="1"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73"/>
      <c r="AW522" s="73"/>
      <c r="AX522" s="73"/>
      <c r="AY522" s="73"/>
      <c r="AZ522" s="73"/>
      <c r="BA522" s="73"/>
      <c r="BB522" s="73"/>
      <c r="BC522" s="73"/>
    </row>
    <row r="523" ht="14.25" customHeight="1"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73"/>
      <c r="AW523" s="73"/>
      <c r="AX523" s="73"/>
      <c r="AY523" s="73"/>
      <c r="AZ523" s="73"/>
      <c r="BA523" s="73"/>
      <c r="BB523" s="73"/>
      <c r="BC523" s="73"/>
    </row>
    <row r="524" ht="14.25" customHeight="1"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73"/>
      <c r="AW524" s="73"/>
      <c r="AX524" s="73"/>
      <c r="AY524" s="73"/>
      <c r="AZ524" s="73"/>
      <c r="BA524" s="73"/>
      <c r="BB524" s="73"/>
      <c r="BC524" s="73"/>
    </row>
    <row r="525" ht="14.25" customHeight="1"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73"/>
      <c r="AW525" s="73"/>
      <c r="AX525" s="73"/>
      <c r="AY525" s="73"/>
      <c r="AZ525" s="73"/>
      <c r="BA525" s="73"/>
      <c r="BB525" s="73"/>
      <c r="BC525" s="73"/>
    </row>
    <row r="526" ht="14.25" customHeight="1"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73"/>
      <c r="AW526" s="73"/>
      <c r="AX526" s="73"/>
      <c r="AY526" s="73"/>
      <c r="AZ526" s="73"/>
      <c r="BA526" s="73"/>
      <c r="BB526" s="73"/>
      <c r="BC526" s="73"/>
    </row>
    <row r="527" ht="14.25" customHeight="1"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73"/>
      <c r="AW527" s="73"/>
      <c r="AX527" s="73"/>
      <c r="AY527" s="73"/>
      <c r="AZ527" s="73"/>
      <c r="BA527" s="73"/>
      <c r="BB527" s="73"/>
      <c r="BC527" s="73"/>
    </row>
    <row r="528" ht="14.25" customHeight="1"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73"/>
      <c r="AW528" s="73"/>
      <c r="AX528" s="73"/>
      <c r="AY528" s="73"/>
      <c r="AZ528" s="73"/>
      <c r="BA528" s="73"/>
      <c r="BB528" s="73"/>
      <c r="BC528" s="73"/>
    </row>
    <row r="529" ht="14.25" customHeight="1"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73"/>
      <c r="AW529" s="73"/>
      <c r="AX529" s="73"/>
      <c r="AY529" s="73"/>
      <c r="AZ529" s="73"/>
      <c r="BA529" s="73"/>
      <c r="BB529" s="73"/>
      <c r="BC529" s="73"/>
    </row>
    <row r="530" ht="14.25" customHeight="1"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73"/>
      <c r="AW530" s="73"/>
      <c r="AX530" s="73"/>
      <c r="AY530" s="73"/>
      <c r="AZ530" s="73"/>
      <c r="BA530" s="73"/>
      <c r="BB530" s="73"/>
      <c r="BC530" s="73"/>
    </row>
    <row r="531" ht="14.25" customHeight="1"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73"/>
      <c r="AW531" s="73"/>
      <c r="AX531" s="73"/>
      <c r="AY531" s="73"/>
      <c r="AZ531" s="73"/>
      <c r="BA531" s="73"/>
      <c r="BB531" s="73"/>
      <c r="BC531" s="73"/>
    </row>
    <row r="532" ht="14.25" customHeight="1"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73"/>
      <c r="AW532" s="73"/>
      <c r="AX532" s="73"/>
      <c r="AY532" s="73"/>
      <c r="AZ532" s="73"/>
      <c r="BA532" s="73"/>
      <c r="BB532" s="73"/>
      <c r="BC532" s="73"/>
    </row>
    <row r="533" ht="14.25" customHeight="1"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73"/>
      <c r="AW533" s="73"/>
      <c r="AX533" s="73"/>
      <c r="AY533" s="73"/>
      <c r="AZ533" s="73"/>
      <c r="BA533" s="73"/>
      <c r="BB533" s="73"/>
      <c r="BC533" s="73"/>
    </row>
    <row r="534" ht="14.25" customHeight="1"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73"/>
      <c r="AW534" s="73"/>
      <c r="AX534" s="73"/>
      <c r="AY534" s="73"/>
      <c r="AZ534" s="73"/>
      <c r="BA534" s="73"/>
      <c r="BB534" s="73"/>
      <c r="BC534" s="73"/>
    </row>
    <row r="535" ht="14.25" customHeight="1"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73"/>
      <c r="AW535" s="73"/>
      <c r="AX535" s="73"/>
      <c r="AY535" s="73"/>
      <c r="AZ535" s="73"/>
      <c r="BA535" s="73"/>
      <c r="BB535" s="73"/>
      <c r="BC535" s="73"/>
    </row>
    <row r="536" ht="14.25" customHeight="1"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73"/>
      <c r="AW536" s="73"/>
      <c r="AX536" s="73"/>
      <c r="AY536" s="73"/>
      <c r="AZ536" s="73"/>
      <c r="BA536" s="73"/>
      <c r="BB536" s="73"/>
      <c r="BC536" s="73"/>
    </row>
    <row r="537" ht="14.25" customHeight="1"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73"/>
      <c r="AW537" s="73"/>
      <c r="AX537" s="73"/>
      <c r="AY537" s="73"/>
      <c r="AZ537" s="73"/>
      <c r="BA537" s="73"/>
      <c r="BB537" s="73"/>
      <c r="BC537" s="73"/>
    </row>
    <row r="538" ht="14.25" customHeight="1"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73"/>
      <c r="AW538" s="73"/>
      <c r="AX538" s="73"/>
      <c r="AY538" s="73"/>
      <c r="AZ538" s="73"/>
      <c r="BA538" s="73"/>
      <c r="BB538" s="73"/>
      <c r="BC538" s="73"/>
    </row>
    <row r="539" ht="14.25" customHeight="1"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73"/>
      <c r="AW539" s="73"/>
      <c r="AX539" s="73"/>
      <c r="AY539" s="73"/>
      <c r="AZ539" s="73"/>
      <c r="BA539" s="73"/>
      <c r="BB539" s="73"/>
      <c r="BC539" s="73"/>
    </row>
    <row r="540" ht="14.25" customHeight="1"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73"/>
      <c r="AW540" s="73"/>
      <c r="AX540" s="73"/>
      <c r="AY540" s="73"/>
      <c r="AZ540" s="73"/>
      <c r="BA540" s="73"/>
      <c r="BB540" s="73"/>
      <c r="BC540" s="73"/>
    </row>
    <row r="541" ht="14.25" customHeight="1"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73"/>
      <c r="AW541" s="73"/>
      <c r="AX541" s="73"/>
      <c r="AY541" s="73"/>
      <c r="AZ541" s="73"/>
      <c r="BA541" s="73"/>
      <c r="BB541" s="73"/>
      <c r="BC541" s="73"/>
    </row>
    <row r="542" ht="14.25" customHeight="1"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73"/>
      <c r="AW542" s="73"/>
      <c r="AX542" s="73"/>
      <c r="AY542" s="73"/>
      <c r="AZ542" s="73"/>
      <c r="BA542" s="73"/>
      <c r="BB542" s="73"/>
      <c r="BC542" s="73"/>
    </row>
    <row r="543" ht="14.25" customHeight="1"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73"/>
      <c r="AW543" s="73"/>
      <c r="AX543" s="73"/>
      <c r="AY543" s="73"/>
      <c r="AZ543" s="73"/>
      <c r="BA543" s="73"/>
      <c r="BB543" s="73"/>
      <c r="BC543" s="73"/>
    </row>
    <row r="544" ht="14.25" customHeight="1"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73"/>
      <c r="AW544" s="73"/>
      <c r="AX544" s="73"/>
      <c r="AY544" s="73"/>
      <c r="AZ544" s="73"/>
      <c r="BA544" s="73"/>
      <c r="BB544" s="73"/>
      <c r="BC544" s="73"/>
    </row>
    <row r="545" ht="14.25" customHeight="1"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73"/>
      <c r="AW545" s="73"/>
      <c r="AX545" s="73"/>
      <c r="AY545" s="73"/>
      <c r="AZ545" s="73"/>
      <c r="BA545" s="73"/>
      <c r="BB545" s="73"/>
      <c r="BC545" s="73"/>
    </row>
    <row r="546" ht="14.25" customHeight="1"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73"/>
      <c r="AW546" s="73"/>
      <c r="AX546" s="73"/>
      <c r="AY546" s="73"/>
      <c r="AZ546" s="73"/>
      <c r="BA546" s="73"/>
      <c r="BB546" s="73"/>
      <c r="BC546" s="73"/>
    </row>
    <row r="547" ht="14.25" customHeight="1"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73"/>
      <c r="AW547" s="73"/>
      <c r="AX547" s="73"/>
      <c r="AY547" s="73"/>
      <c r="AZ547" s="73"/>
      <c r="BA547" s="73"/>
      <c r="BB547" s="73"/>
      <c r="BC547" s="73"/>
    </row>
    <row r="548" ht="14.25" customHeight="1"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73"/>
      <c r="AW548" s="73"/>
      <c r="AX548" s="73"/>
      <c r="AY548" s="73"/>
      <c r="AZ548" s="73"/>
      <c r="BA548" s="73"/>
      <c r="BB548" s="73"/>
      <c r="BC548" s="73"/>
    </row>
    <row r="549" ht="14.25" customHeight="1"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73"/>
      <c r="AW549" s="73"/>
      <c r="AX549" s="73"/>
      <c r="AY549" s="73"/>
      <c r="AZ549" s="73"/>
      <c r="BA549" s="73"/>
      <c r="BB549" s="73"/>
      <c r="BC549" s="73"/>
    </row>
    <row r="550" ht="14.25" customHeight="1"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73"/>
      <c r="AW550" s="73"/>
      <c r="AX550" s="73"/>
      <c r="AY550" s="73"/>
      <c r="AZ550" s="73"/>
      <c r="BA550" s="73"/>
      <c r="BB550" s="73"/>
      <c r="BC550" s="73"/>
    </row>
    <row r="551" ht="14.25" customHeight="1"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73"/>
      <c r="AW551" s="73"/>
      <c r="AX551" s="73"/>
      <c r="AY551" s="73"/>
      <c r="AZ551" s="73"/>
      <c r="BA551" s="73"/>
      <c r="BB551" s="73"/>
      <c r="BC551" s="73"/>
    </row>
    <row r="552" ht="14.25" customHeight="1"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73"/>
      <c r="AW552" s="73"/>
      <c r="AX552" s="73"/>
      <c r="AY552" s="73"/>
      <c r="AZ552" s="73"/>
      <c r="BA552" s="73"/>
      <c r="BB552" s="73"/>
      <c r="BC552" s="73"/>
    </row>
    <row r="553" ht="14.25" customHeight="1"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73"/>
      <c r="AW553" s="73"/>
      <c r="AX553" s="73"/>
      <c r="AY553" s="73"/>
      <c r="AZ553" s="73"/>
      <c r="BA553" s="73"/>
      <c r="BB553" s="73"/>
      <c r="BC553" s="73"/>
    </row>
    <row r="554" ht="14.25" customHeight="1"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73"/>
      <c r="AW554" s="73"/>
      <c r="AX554" s="73"/>
      <c r="AY554" s="73"/>
      <c r="AZ554" s="73"/>
      <c r="BA554" s="73"/>
      <c r="BB554" s="73"/>
      <c r="BC554" s="73"/>
    </row>
    <row r="555" ht="14.25" customHeight="1"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  <c r="AH555" s="73"/>
      <c r="AI555" s="73"/>
      <c r="AJ555" s="73"/>
      <c r="AK555" s="73"/>
      <c r="AL555" s="73"/>
      <c r="AM555" s="73"/>
      <c r="AN555" s="73"/>
      <c r="AO555" s="73"/>
      <c r="AP555" s="73"/>
      <c r="AQ555" s="73"/>
      <c r="AR555" s="73"/>
      <c r="AS555" s="73"/>
      <c r="AT555" s="73"/>
      <c r="AU555" s="73"/>
      <c r="AV555" s="73"/>
      <c r="AW555" s="73"/>
      <c r="AX555" s="73"/>
      <c r="AY555" s="73"/>
      <c r="AZ555" s="73"/>
      <c r="BA555" s="73"/>
      <c r="BB555" s="73"/>
      <c r="BC555" s="73"/>
    </row>
    <row r="556" ht="14.25" customHeight="1"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  <c r="AH556" s="73"/>
      <c r="AI556" s="73"/>
      <c r="AJ556" s="73"/>
      <c r="AK556" s="73"/>
      <c r="AL556" s="73"/>
      <c r="AM556" s="73"/>
      <c r="AN556" s="73"/>
      <c r="AO556" s="73"/>
      <c r="AP556" s="73"/>
      <c r="AQ556" s="73"/>
      <c r="AR556" s="73"/>
      <c r="AS556" s="73"/>
      <c r="AT556" s="73"/>
      <c r="AU556" s="73"/>
      <c r="AV556" s="73"/>
      <c r="AW556" s="73"/>
      <c r="AX556" s="73"/>
      <c r="AY556" s="73"/>
      <c r="AZ556" s="73"/>
      <c r="BA556" s="73"/>
      <c r="BB556" s="73"/>
      <c r="BC556" s="73"/>
    </row>
    <row r="557" ht="14.25" customHeight="1"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  <c r="AH557" s="73"/>
      <c r="AI557" s="73"/>
      <c r="AJ557" s="73"/>
      <c r="AK557" s="73"/>
      <c r="AL557" s="73"/>
      <c r="AM557" s="73"/>
      <c r="AN557" s="73"/>
      <c r="AO557" s="73"/>
      <c r="AP557" s="73"/>
      <c r="AQ557" s="73"/>
      <c r="AR557" s="73"/>
      <c r="AS557" s="73"/>
      <c r="AT557" s="73"/>
      <c r="AU557" s="73"/>
      <c r="AV557" s="73"/>
      <c r="AW557" s="73"/>
      <c r="AX557" s="73"/>
      <c r="AY557" s="73"/>
      <c r="AZ557" s="73"/>
      <c r="BA557" s="73"/>
      <c r="BB557" s="73"/>
      <c r="BC557" s="73"/>
    </row>
    <row r="558" ht="14.25" customHeight="1"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  <c r="AH558" s="73"/>
      <c r="AI558" s="73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3"/>
      <c r="BA558" s="73"/>
      <c r="BB558" s="73"/>
      <c r="BC558" s="73"/>
    </row>
    <row r="559" ht="14.25" customHeight="1"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  <c r="AH559" s="73"/>
      <c r="AI559" s="73"/>
      <c r="AJ559" s="73"/>
      <c r="AK559" s="73"/>
      <c r="AL559" s="73"/>
      <c r="AM559" s="73"/>
      <c r="AN559" s="73"/>
      <c r="AO559" s="73"/>
      <c r="AP559" s="73"/>
      <c r="AQ559" s="73"/>
      <c r="AR559" s="73"/>
      <c r="AS559" s="73"/>
      <c r="AT559" s="73"/>
      <c r="AU559" s="73"/>
      <c r="AV559" s="73"/>
      <c r="AW559" s="73"/>
      <c r="AX559" s="73"/>
      <c r="AY559" s="73"/>
      <c r="AZ559" s="73"/>
      <c r="BA559" s="73"/>
      <c r="BB559" s="73"/>
      <c r="BC559" s="73"/>
    </row>
    <row r="560" ht="14.25" customHeight="1"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  <c r="AH560" s="73"/>
      <c r="AI560" s="73"/>
      <c r="AJ560" s="73"/>
      <c r="AK560" s="73"/>
      <c r="AL560" s="73"/>
      <c r="AM560" s="73"/>
      <c r="AN560" s="73"/>
      <c r="AO560" s="73"/>
      <c r="AP560" s="73"/>
      <c r="AQ560" s="73"/>
      <c r="AR560" s="73"/>
      <c r="AS560" s="73"/>
      <c r="AT560" s="73"/>
      <c r="AU560" s="73"/>
      <c r="AV560" s="73"/>
      <c r="AW560" s="73"/>
      <c r="AX560" s="73"/>
      <c r="AY560" s="73"/>
      <c r="AZ560" s="73"/>
      <c r="BA560" s="73"/>
      <c r="BB560" s="73"/>
      <c r="BC560" s="73"/>
    </row>
    <row r="561" ht="14.25" customHeight="1"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  <c r="AH561" s="73"/>
      <c r="AI561" s="73"/>
      <c r="AJ561" s="73"/>
      <c r="AK561" s="73"/>
      <c r="AL561" s="73"/>
      <c r="AM561" s="73"/>
      <c r="AN561" s="73"/>
      <c r="AO561" s="73"/>
      <c r="AP561" s="73"/>
      <c r="AQ561" s="73"/>
      <c r="AR561" s="73"/>
      <c r="AS561" s="73"/>
      <c r="AT561" s="73"/>
      <c r="AU561" s="73"/>
      <c r="AV561" s="73"/>
      <c r="AW561" s="73"/>
      <c r="AX561" s="73"/>
      <c r="AY561" s="73"/>
      <c r="AZ561" s="73"/>
      <c r="BA561" s="73"/>
      <c r="BB561" s="73"/>
      <c r="BC561" s="73"/>
    </row>
    <row r="562" ht="14.25" customHeight="1"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  <c r="AH562" s="73"/>
      <c r="AI562" s="73"/>
      <c r="AJ562" s="73"/>
      <c r="AK562" s="73"/>
      <c r="AL562" s="73"/>
      <c r="AM562" s="73"/>
      <c r="AN562" s="73"/>
      <c r="AO562" s="73"/>
      <c r="AP562" s="73"/>
      <c r="AQ562" s="73"/>
      <c r="AR562" s="73"/>
      <c r="AS562" s="73"/>
      <c r="AT562" s="73"/>
      <c r="AU562" s="73"/>
      <c r="AV562" s="73"/>
      <c r="AW562" s="73"/>
      <c r="AX562" s="73"/>
      <c r="AY562" s="73"/>
      <c r="AZ562" s="73"/>
      <c r="BA562" s="73"/>
      <c r="BB562" s="73"/>
      <c r="BC562" s="73"/>
    </row>
    <row r="563" ht="14.25" customHeight="1"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  <c r="AH563" s="73"/>
      <c r="AI563" s="73"/>
      <c r="AJ563" s="73"/>
      <c r="AK563" s="73"/>
      <c r="AL563" s="73"/>
      <c r="AM563" s="73"/>
      <c r="AN563" s="73"/>
      <c r="AO563" s="73"/>
      <c r="AP563" s="73"/>
      <c r="AQ563" s="73"/>
      <c r="AR563" s="73"/>
      <c r="AS563" s="73"/>
      <c r="AT563" s="73"/>
      <c r="AU563" s="73"/>
      <c r="AV563" s="73"/>
      <c r="AW563" s="73"/>
      <c r="AX563" s="73"/>
      <c r="AY563" s="73"/>
      <c r="AZ563" s="73"/>
      <c r="BA563" s="73"/>
      <c r="BB563" s="73"/>
      <c r="BC563" s="73"/>
    </row>
    <row r="564" ht="14.25" customHeight="1"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  <c r="AH564" s="73"/>
      <c r="AI564" s="73"/>
      <c r="AJ564" s="73"/>
      <c r="AK564" s="73"/>
      <c r="AL564" s="73"/>
      <c r="AM564" s="73"/>
      <c r="AN564" s="73"/>
      <c r="AO564" s="73"/>
      <c r="AP564" s="73"/>
      <c r="AQ564" s="73"/>
      <c r="AR564" s="73"/>
      <c r="AS564" s="73"/>
      <c r="AT564" s="73"/>
      <c r="AU564" s="73"/>
      <c r="AV564" s="73"/>
      <c r="AW564" s="73"/>
      <c r="AX564" s="73"/>
      <c r="AY564" s="73"/>
      <c r="AZ564" s="73"/>
      <c r="BA564" s="73"/>
      <c r="BB564" s="73"/>
      <c r="BC564" s="73"/>
    </row>
    <row r="565" ht="14.25" customHeight="1"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  <c r="AH565" s="73"/>
      <c r="AI565" s="73"/>
      <c r="AJ565" s="73"/>
      <c r="AK565" s="73"/>
      <c r="AL565" s="73"/>
      <c r="AM565" s="73"/>
      <c r="AN565" s="73"/>
      <c r="AO565" s="73"/>
      <c r="AP565" s="73"/>
      <c r="AQ565" s="73"/>
      <c r="AR565" s="73"/>
      <c r="AS565" s="73"/>
      <c r="AT565" s="73"/>
      <c r="AU565" s="73"/>
      <c r="AV565" s="73"/>
      <c r="AW565" s="73"/>
      <c r="AX565" s="73"/>
      <c r="AY565" s="73"/>
      <c r="AZ565" s="73"/>
      <c r="BA565" s="73"/>
      <c r="BB565" s="73"/>
      <c r="BC565" s="73"/>
    </row>
    <row r="566" ht="14.25" customHeight="1"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  <c r="AH566" s="73"/>
      <c r="AI566" s="73"/>
      <c r="AJ566" s="73"/>
      <c r="AK566" s="73"/>
      <c r="AL566" s="73"/>
      <c r="AM566" s="73"/>
      <c r="AN566" s="73"/>
      <c r="AO566" s="73"/>
      <c r="AP566" s="73"/>
      <c r="AQ566" s="73"/>
      <c r="AR566" s="73"/>
      <c r="AS566" s="73"/>
      <c r="AT566" s="73"/>
      <c r="AU566" s="73"/>
      <c r="AV566" s="73"/>
      <c r="AW566" s="73"/>
      <c r="AX566" s="73"/>
      <c r="AY566" s="73"/>
      <c r="AZ566" s="73"/>
      <c r="BA566" s="73"/>
      <c r="BB566" s="73"/>
      <c r="BC566" s="73"/>
    </row>
    <row r="567" ht="14.25" customHeight="1"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  <c r="AH567" s="73"/>
      <c r="AI567" s="73"/>
      <c r="AJ567" s="73"/>
      <c r="AK567" s="73"/>
      <c r="AL567" s="73"/>
      <c r="AM567" s="73"/>
      <c r="AN567" s="73"/>
      <c r="AO567" s="73"/>
      <c r="AP567" s="73"/>
      <c r="AQ567" s="73"/>
      <c r="AR567" s="73"/>
      <c r="AS567" s="73"/>
      <c r="AT567" s="73"/>
      <c r="AU567" s="73"/>
      <c r="AV567" s="73"/>
      <c r="AW567" s="73"/>
      <c r="AX567" s="73"/>
      <c r="AY567" s="73"/>
      <c r="AZ567" s="73"/>
      <c r="BA567" s="73"/>
      <c r="BB567" s="73"/>
      <c r="BC567" s="73"/>
    </row>
    <row r="568" ht="14.25" customHeight="1"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  <c r="AH568" s="73"/>
      <c r="AI568" s="73"/>
      <c r="AJ568" s="73"/>
      <c r="AK568" s="73"/>
      <c r="AL568" s="73"/>
      <c r="AM568" s="73"/>
      <c r="AN568" s="73"/>
      <c r="AO568" s="73"/>
      <c r="AP568" s="73"/>
      <c r="AQ568" s="73"/>
      <c r="AR568" s="73"/>
      <c r="AS568" s="73"/>
      <c r="AT568" s="73"/>
      <c r="AU568" s="73"/>
      <c r="AV568" s="73"/>
      <c r="AW568" s="73"/>
      <c r="AX568" s="73"/>
      <c r="AY568" s="73"/>
      <c r="AZ568" s="73"/>
      <c r="BA568" s="73"/>
      <c r="BB568" s="73"/>
      <c r="BC568" s="73"/>
    </row>
    <row r="569" ht="14.25" customHeight="1"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  <c r="AH569" s="73"/>
      <c r="AI569" s="73"/>
      <c r="AJ569" s="73"/>
      <c r="AK569" s="73"/>
      <c r="AL569" s="73"/>
      <c r="AM569" s="73"/>
      <c r="AN569" s="73"/>
      <c r="AO569" s="73"/>
      <c r="AP569" s="73"/>
      <c r="AQ569" s="73"/>
      <c r="AR569" s="73"/>
      <c r="AS569" s="73"/>
      <c r="AT569" s="73"/>
      <c r="AU569" s="73"/>
      <c r="AV569" s="73"/>
      <c r="AW569" s="73"/>
      <c r="AX569" s="73"/>
      <c r="AY569" s="73"/>
      <c r="AZ569" s="73"/>
      <c r="BA569" s="73"/>
      <c r="BB569" s="73"/>
      <c r="BC569" s="73"/>
    </row>
    <row r="570" ht="14.25" customHeight="1"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  <c r="AH570" s="73"/>
      <c r="AI570" s="73"/>
      <c r="AJ570" s="73"/>
      <c r="AK570" s="73"/>
      <c r="AL570" s="73"/>
      <c r="AM570" s="73"/>
      <c r="AN570" s="73"/>
      <c r="AO570" s="73"/>
      <c r="AP570" s="73"/>
      <c r="AQ570" s="73"/>
      <c r="AR570" s="73"/>
      <c r="AS570" s="73"/>
      <c r="AT570" s="73"/>
      <c r="AU570" s="73"/>
      <c r="AV570" s="73"/>
      <c r="AW570" s="73"/>
      <c r="AX570" s="73"/>
      <c r="AY570" s="73"/>
      <c r="AZ570" s="73"/>
      <c r="BA570" s="73"/>
      <c r="BB570" s="73"/>
      <c r="BC570" s="73"/>
    </row>
    <row r="571" ht="14.25" customHeight="1"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  <c r="AH571" s="73"/>
      <c r="AI571" s="73"/>
      <c r="AJ571" s="73"/>
      <c r="AK571" s="73"/>
      <c r="AL571" s="73"/>
      <c r="AM571" s="73"/>
      <c r="AN571" s="73"/>
      <c r="AO571" s="73"/>
      <c r="AP571" s="73"/>
      <c r="AQ571" s="73"/>
      <c r="AR571" s="73"/>
      <c r="AS571" s="73"/>
      <c r="AT571" s="73"/>
      <c r="AU571" s="73"/>
      <c r="AV571" s="73"/>
      <c r="AW571" s="73"/>
      <c r="AX571" s="73"/>
      <c r="AY571" s="73"/>
      <c r="AZ571" s="73"/>
      <c r="BA571" s="73"/>
      <c r="BB571" s="73"/>
      <c r="BC571" s="73"/>
    </row>
    <row r="572" ht="14.25" customHeight="1"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  <c r="AH572" s="73"/>
      <c r="AI572" s="73"/>
      <c r="AJ572" s="73"/>
      <c r="AK572" s="73"/>
      <c r="AL572" s="73"/>
      <c r="AM572" s="73"/>
      <c r="AN572" s="73"/>
      <c r="AO572" s="73"/>
      <c r="AP572" s="73"/>
      <c r="AQ572" s="73"/>
      <c r="AR572" s="73"/>
      <c r="AS572" s="73"/>
      <c r="AT572" s="73"/>
      <c r="AU572" s="73"/>
      <c r="AV572" s="73"/>
      <c r="AW572" s="73"/>
      <c r="AX572" s="73"/>
      <c r="AY572" s="73"/>
      <c r="AZ572" s="73"/>
      <c r="BA572" s="73"/>
      <c r="BB572" s="73"/>
      <c r="BC572" s="73"/>
    </row>
    <row r="573" ht="14.25" customHeight="1"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  <c r="AH573" s="73"/>
      <c r="AI573" s="73"/>
      <c r="AJ573" s="73"/>
      <c r="AK573" s="73"/>
      <c r="AL573" s="73"/>
      <c r="AM573" s="73"/>
      <c r="AN573" s="73"/>
      <c r="AO573" s="73"/>
      <c r="AP573" s="73"/>
      <c r="AQ573" s="73"/>
      <c r="AR573" s="73"/>
      <c r="AS573" s="73"/>
      <c r="AT573" s="73"/>
      <c r="AU573" s="73"/>
      <c r="AV573" s="73"/>
      <c r="AW573" s="73"/>
      <c r="AX573" s="73"/>
      <c r="AY573" s="73"/>
      <c r="AZ573" s="73"/>
      <c r="BA573" s="73"/>
      <c r="BB573" s="73"/>
      <c r="BC573" s="73"/>
    </row>
    <row r="574" ht="14.25" customHeight="1"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  <c r="AH574" s="73"/>
      <c r="AI574" s="73"/>
      <c r="AJ574" s="73"/>
      <c r="AK574" s="73"/>
      <c r="AL574" s="73"/>
      <c r="AM574" s="73"/>
      <c r="AN574" s="73"/>
      <c r="AO574" s="73"/>
      <c r="AP574" s="73"/>
      <c r="AQ574" s="73"/>
      <c r="AR574" s="73"/>
      <c r="AS574" s="73"/>
      <c r="AT574" s="73"/>
      <c r="AU574" s="73"/>
      <c r="AV574" s="73"/>
      <c r="AW574" s="73"/>
      <c r="AX574" s="73"/>
      <c r="AY574" s="73"/>
      <c r="AZ574" s="73"/>
      <c r="BA574" s="73"/>
      <c r="BB574" s="73"/>
      <c r="BC574" s="73"/>
    </row>
    <row r="575" ht="14.25" customHeight="1"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  <c r="AH575" s="73"/>
      <c r="AI575" s="73"/>
      <c r="AJ575" s="73"/>
      <c r="AK575" s="73"/>
      <c r="AL575" s="73"/>
      <c r="AM575" s="73"/>
      <c r="AN575" s="73"/>
      <c r="AO575" s="73"/>
      <c r="AP575" s="73"/>
      <c r="AQ575" s="73"/>
      <c r="AR575" s="73"/>
      <c r="AS575" s="73"/>
      <c r="AT575" s="73"/>
      <c r="AU575" s="73"/>
      <c r="AV575" s="73"/>
      <c r="AW575" s="73"/>
      <c r="AX575" s="73"/>
      <c r="AY575" s="73"/>
      <c r="AZ575" s="73"/>
      <c r="BA575" s="73"/>
      <c r="BB575" s="73"/>
      <c r="BC575" s="73"/>
    </row>
    <row r="576" ht="14.25" customHeight="1"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  <c r="AH576" s="73"/>
      <c r="AI576" s="73"/>
      <c r="AJ576" s="73"/>
      <c r="AK576" s="73"/>
      <c r="AL576" s="73"/>
      <c r="AM576" s="73"/>
      <c r="AN576" s="73"/>
      <c r="AO576" s="73"/>
      <c r="AP576" s="73"/>
      <c r="AQ576" s="73"/>
      <c r="AR576" s="73"/>
      <c r="AS576" s="73"/>
      <c r="AT576" s="73"/>
      <c r="AU576" s="73"/>
      <c r="AV576" s="73"/>
      <c r="AW576" s="73"/>
      <c r="AX576" s="73"/>
      <c r="AY576" s="73"/>
      <c r="AZ576" s="73"/>
      <c r="BA576" s="73"/>
      <c r="BB576" s="73"/>
      <c r="BC576" s="73"/>
    </row>
    <row r="577" ht="14.25" customHeight="1"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  <c r="AH577" s="73"/>
      <c r="AI577" s="73"/>
      <c r="AJ577" s="73"/>
      <c r="AK577" s="73"/>
      <c r="AL577" s="73"/>
      <c r="AM577" s="73"/>
      <c r="AN577" s="73"/>
      <c r="AO577" s="73"/>
      <c r="AP577" s="73"/>
      <c r="AQ577" s="73"/>
      <c r="AR577" s="73"/>
      <c r="AS577" s="73"/>
      <c r="AT577" s="73"/>
      <c r="AU577" s="73"/>
      <c r="AV577" s="73"/>
      <c r="AW577" s="73"/>
      <c r="AX577" s="73"/>
      <c r="AY577" s="73"/>
      <c r="AZ577" s="73"/>
      <c r="BA577" s="73"/>
      <c r="BB577" s="73"/>
      <c r="BC577" s="73"/>
    </row>
    <row r="578" ht="14.25" customHeight="1"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  <c r="AH578" s="73"/>
      <c r="AI578" s="73"/>
      <c r="AJ578" s="73"/>
      <c r="AK578" s="73"/>
      <c r="AL578" s="73"/>
      <c r="AM578" s="73"/>
      <c r="AN578" s="73"/>
      <c r="AO578" s="73"/>
      <c r="AP578" s="73"/>
      <c r="AQ578" s="73"/>
      <c r="AR578" s="73"/>
      <c r="AS578" s="73"/>
      <c r="AT578" s="73"/>
      <c r="AU578" s="73"/>
      <c r="AV578" s="73"/>
      <c r="AW578" s="73"/>
      <c r="AX578" s="73"/>
      <c r="AY578" s="73"/>
      <c r="AZ578" s="73"/>
      <c r="BA578" s="73"/>
      <c r="BB578" s="73"/>
      <c r="BC578" s="73"/>
    </row>
    <row r="579" ht="14.25" customHeight="1"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  <c r="AH579" s="73"/>
      <c r="AI579" s="73"/>
      <c r="AJ579" s="73"/>
      <c r="AK579" s="73"/>
      <c r="AL579" s="73"/>
      <c r="AM579" s="73"/>
      <c r="AN579" s="73"/>
      <c r="AO579" s="73"/>
      <c r="AP579" s="73"/>
      <c r="AQ579" s="73"/>
      <c r="AR579" s="73"/>
      <c r="AS579" s="73"/>
      <c r="AT579" s="73"/>
      <c r="AU579" s="73"/>
      <c r="AV579" s="73"/>
      <c r="AW579" s="73"/>
      <c r="AX579" s="73"/>
      <c r="AY579" s="73"/>
      <c r="AZ579" s="73"/>
      <c r="BA579" s="73"/>
      <c r="BB579" s="73"/>
      <c r="BC579" s="73"/>
    </row>
    <row r="580" ht="14.25" customHeight="1"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  <c r="AH580" s="73"/>
      <c r="AI580" s="73"/>
      <c r="AJ580" s="73"/>
      <c r="AK580" s="73"/>
      <c r="AL580" s="73"/>
      <c r="AM580" s="73"/>
      <c r="AN580" s="73"/>
      <c r="AO580" s="73"/>
      <c r="AP580" s="73"/>
      <c r="AQ580" s="73"/>
      <c r="AR580" s="73"/>
      <c r="AS580" s="73"/>
      <c r="AT580" s="73"/>
      <c r="AU580" s="73"/>
      <c r="AV580" s="73"/>
      <c r="AW580" s="73"/>
      <c r="AX580" s="73"/>
      <c r="AY580" s="73"/>
      <c r="AZ580" s="73"/>
      <c r="BA580" s="73"/>
      <c r="BB580" s="73"/>
      <c r="BC580" s="73"/>
    </row>
    <row r="581" ht="14.25" customHeight="1"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  <c r="AH581" s="73"/>
      <c r="AI581" s="73"/>
      <c r="AJ581" s="73"/>
      <c r="AK581" s="73"/>
      <c r="AL581" s="73"/>
      <c r="AM581" s="73"/>
      <c r="AN581" s="73"/>
      <c r="AO581" s="73"/>
      <c r="AP581" s="73"/>
      <c r="AQ581" s="73"/>
      <c r="AR581" s="73"/>
      <c r="AS581" s="73"/>
      <c r="AT581" s="73"/>
      <c r="AU581" s="73"/>
      <c r="AV581" s="73"/>
      <c r="AW581" s="73"/>
      <c r="AX581" s="73"/>
      <c r="AY581" s="73"/>
      <c r="AZ581" s="73"/>
      <c r="BA581" s="73"/>
      <c r="BB581" s="73"/>
      <c r="BC581" s="73"/>
    </row>
    <row r="582" ht="14.25" customHeight="1"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  <c r="AH582" s="73"/>
      <c r="AI582" s="73"/>
      <c r="AJ582" s="73"/>
      <c r="AK582" s="73"/>
      <c r="AL582" s="73"/>
      <c r="AM582" s="73"/>
      <c r="AN582" s="73"/>
      <c r="AO582" s="73"/>
      <c r="AP582" s="73"/>
      <c r="AQ582" s="73"/>
      <c r="AR582" s="73"/>
      <c r="AS582" s="73"/>
      <c r="AT582" s="73"/>
      <c r="AU582" s="73"/>
      <c r="AV582" s="73"/>
      <c r="AW582" s="73"/>
      <c r="AX582" s="73"/>
      <c r="AY582" s="73"/>
      <c r="AZ582" s="73"/>
      <c r="BA582" s="73"/>
      <c r="BB582" s="73"/>
      <c r="BC582" s="73"/>
    </row>
    <row r="583" ht="14.25" customHeight="1"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  <c r="AH583" s="73"/>
      <c r="AI583" s="73"/>
      <c r="AJ583" s="73"/>
      <c r="AK583" s="73"/>
      <c r="AL583" s="73"/>
      <c r="AM583" s="73"/>
      <c r="AN583" s="73"/>
      <c r="AO583" s="73"/>
      <c r="AP583" s="73"/>
      <c r="AQ583" s="73"/>
      <c r="AR583" s="73"/>
      <c r="AS583" s="73"/>
      <c r="AT583" s="73"/>
      <c r="AU583" s="73"/>
      <c r="AV583" s="73"/>
      <c r="AW583" s="73"/>
      <c r="AX583" s="73"/>
      <c r="AY583" s="73"/>
      <c r="AZ583" s="73"/>
      <c r="BA583" s="73"/>
      <c r="BB583" s="73"/>
      <c r="BC583" s="73"/>
    </row>
    <row r="584" ht="14.25" customHeight="1"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  <c r="AH584" s="73"/>
      <c r="AI584" s="73"/>
      <c r="AJ584" s="73"/>
      <c r="AK584" s="73"/>
      <c r="AL584" s="73"/>
      <c r="AM584" s="73"/>
      <c r="AN584" s="73"/>
      <c r="AO584" s="73"/>
      <c r="AP584" s="73"/>
      <c r="AQ584" s="73"/>
      <c r="AR584" s="73"/>
      <c r="AS584" s="73"/>
      <c r="AT584" s="73"/>
      <c r="AU584" s="73"/>
      <c r="AV584" s="73"/>
      <c r="AW584" s="73"/>
      <c r="AX584" s="73"/>
      <c r="AY584" s="73"/>
      <c r="AZ584" s="73"/>
      <c r="BA584" s="73"/>
      <c r="BB584" s="73"/>
      <c r="BC584" s="73"/>
    </row>
    <row r="585" ht="14.25" customHeight="1"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  <c r="AH585" s="73"/>
      <c r="AI585" s="73"/>
      <c r="AJ585" s="73"/>
      <c r="AK585" s="73"/>
      <c r="AL585" s="73"/>
      <c r="AM585" s="73"/>
      <c r="AN585" s="73"/>
      <c r="AO585" s="73"/>
      <c r="AP585" s="73"/>
      <c r="AQ585" s="73"/>
      <c r="AR585" s="73"/>
      <c r="AS585" s="73"/>
      <c r="AT585" s="73"/>
      <c r="AU585" s="73"/>
      <c r="AV585" s="73"/>
      <c r="AW585" s="73"/>
      <c r="AX585" s="73"/>
      <c r="AY585" s="73"/>
      <c r="AZ585" s="73"/>
      <c r="BA585" s="73"/>
      <c r="BB585" s="73"/>
      <c r="BC585" s="73"/>
    </row>
    <row r="586" ht="14.25" customHeight="1"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  <c r="AH586" s="73"/>
      <c r="AI586" s="73"/>
      <c r="AJ586" s="73"/>
      <c r="AK586" s="73"/>
      <c r="AL586" s="73"/>
      <c r="AM586" s="73"/>
      <c r="AN586" s="73"/>
      <c r="AO586" s="73"/>
      <c r="AP586" s="73"/>
      <c r="AQ586" s="73"/>
      <c r="AR586" s="73"/>
      <c r="AS586" s="73"/>
      <c r="AT586" s="73"/>
      <c r="AU586" s="73"/>
      <c r="AV586" s="73"/>
      <c r="AW586" s="73"/>
      <c r="AX586" s="73"/>
      <c r="AY586" s="73"/>
      <c r="AZ586" s="73"/>
      <c r="BA586" s="73"/>
      <c r="BB586" s="73"/>
      <c r="BC586" s="73"/>
    </row>
    <row r="587" ht="14.25" customHeight="1"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  <c r="AH587" s="73"/>
      <c r="AI587" s="73"/>
      <c r="AJ587" s="73"/>
      <c r="AK587" s="73"/>
      <c r="AL587" s="73"/>
      <c r="AM587" s="73"/>
      <c r="AN587" s="73"/>
      <c r="AO587" s="73"/>
      <c r="AP587" s="73"/>
      <c r="AQ587" s="73"/>
      <c r="AR587" s="73"/>
      <c r="AS587" s="73"/>
      <c r="AT587" s="73"/>
      <c r="AU587" s="73"/>
      <c r="AV587" s="73"/>
      <c r="AW587" s="73"/>
      <c r="AX587" s="73"/>
      <c r="AY587" s="73"/>
      <c r="AZ587" s="73"/>
      <c r="BA587" s="73"/>
      <c r="BB587" s="73"/>
      <c r="BC587" s="73"/>
    </row>
    <row r="588" ht="14.25" customHeight="1"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  <c r="AH588" s="73"/>
      <c r="AI588" s="73"/>
      <c r="AJ588" s="73"/>
      <c r="AK588" s="73"/>
      <c r="AL588" s="73"/>
      <c r="AM588" s="73"/>
      <c r="AN588" s="73"/>
      <c r="AO588" s="73"/>
      <c r="AP588" s="73"/>
      <c r="AQ588" s="73"/>
      <c r="AR588" s="73"/>
      <c r="AS588" s="73"/>
      <c r="AT588" s="73"/>
      <c r="AU588" s="73"/>
      <c r="AV588" s="73"/>
      <c r="AW588" s="73"/>
      <c r="AX588" s="73"/>
      <c r="AY588" s="73"/>
      <c r="AZ588" s="73"/>
      <c r="BA588" s="73"/>
      <c r="BB588" s="73"/>
      <c r="BC588" s="73"/>
    </row>
    <row r="589" ht="14.25" customHeight="1"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  <c r="AH589" s="73"/>
      <c r="AI589" s="73"/>
      <c r="AJ589" s="73"/>
      <c r="AK589" s="73"/>
      <c r="AL589" s="73"/>
      <c r="AM589" s="73"/>
      <c r="AN589" s="73"/>
      <c r="AO589" s="73"/>
      <c r="AP589" s="73"/>
      <c r="AQ589" s="73"/>
      <c r="AR589" s="73"/>
      <c r="AS589" s="73"/>
      <c r="AT589" s="73"/>
      <c r="AU589" s="73"/>
      <c r="AV589" s="73"/>
      <c r="AW589" s="73"/>
      <c r="AX589" s="73"/>
      <c r="AY589" s="73"/>
      <c r="AZ589" s="73"/>
      <c r="BA589" s="73"/>
      <c r="BB589" s="73"/>
      <c r="BC589" s="73"/>
    </row>
    <row r="590" ht="14.25" customHeight="1"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  <c r="AH590" s="73"/>
      <c r="AI590" s="73"/>
      <c r="AJ590" s="73"/>
      <c r="AK590" s="73"/>
      <c r="AL590" s="73"/>
      <c r="AM590" s="73"/>
      <c r="AN590" s="73"/>
      <c r="AO590" s="73"/>
      <c r="AP590" s="73"/>
      <c r="AQ590" s="73"/>
      <c r="AR590" s="73"/>
      <c r="AS590" s="73"/>
      <c r="AT590" s="73"/>
      <c r="AU590" s="73"/>
      <c r="AV590" s="73"/>
      <c r="AW590" s="73"/>
      <c r="AX590" s="73"/>
      <c r="AY590" s="73"/>
      <c r="AZ590" s="73"/>
      <c r="BA590" s="73"/>
      <c r="BB590" s="73"/>
      <c r="BC590" s="73"/>
    </row>
    <row r="591" ht="14.25" customHeight="1"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  <c r="AH591" s="73"/>
      <c r="AI591" s="73"/>
      <c r="AJ591" s="73"/>
      <c r="AK591" s="73"/>
      <c r="AL591" s="73"/>
      <c r="AM591" s="73"/>
      <c r="AN591" s="73"/>
      <c r="AO591" s="73"/>
      <c r="AP591" s="73"/>
      <c r="AQ591" s="73"/>
      <c r="AR591" s="73"/>
      <c r="AS591" s="73"/>
      <c r="AT591" s="73"/>
      <c r="AU591" s="73"/>
      <c r="AV591" s="73"/>
      <c r="AW591" s="73"/>
      <c r="AX591" s="73"/>
      <c r="AY591" s="73"/>
      <c r="AZ591" s="73"/>
      <c r="BA591" s="73"/>
      <c r="BB591" s="73"/>
      <c r="BC591" s="73"/>
    </row>
    <row r="592" ht="14.25" customHeight="1"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  <c r="AH592" s="73"/>
      <c r="AI592" s="73"/>
      <c r="AJ592" s="73"/>
      <c r="AK592" s="73"/>
      <c r="AL592" s="73"/>
      <c r="AM592" s="73"/>
      <c r="AN592" s="73"/>
      <c r="AO592" s="73"/>
      <c r="AP592" s="73"/>
      <c r="AQ592" s="73"/>
      <c r="AR592" s="73"/>
      <c r="AS592" s="73"/>
      <c r="AT592" s="73"/>
      <c r="AU592" s="73"/>
      <c r="AV592" s="73"/>
      <c r="AW592" s="73"/>
      <c r="AX592" s="73"/>
      <c r="AY592" s="73"/>
      <c r="AZ592" s="73"/>
      <c r="BA592" s="73"/>
      <c r="BB592" s="73"/>
      <c r="BC592" s="73"/>
    </row>
    <row r="593" ht="14.25" customHeight="1"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  <c r="AH593" s="73"/>
      <c r="AI593" s="73"/>
      <c r="AJ593" s="73"/>
      <c r="AK593" s="73"/>
      <c r="AL593" s="73"/>
      <c r="AM593" s="73"/>
      <c r="AN593" s="73"/>
      <c r="AO593" s="73"/>
      <c r="AP593" s="73"/>
      <c r="AQ593" s="73"/>
      <c r="AR593" s="73"/>
      <c r="AS593" s="73"/>
      <c r="AT593" s="73"/>
      <c r="AU593" s="73"/>
      <c r="AV593" s="73"/>
      <c r="AW593" s="73"/>
      <c r="AX593" s="73"/>
      <c r="AY593" s="73"/>
      <c r="AZ593" s="73"/>
      <c r="BA593" s="73"/>
      <c r="BB593" s="73"/>
      <c r="BC593" s="73"/>
    </row>
    <row r="594" ht="14.25" customHeight="1"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  <c r="AH594" s="73"/>
      <c r="AI594" s="73"/>
      <c r="AJ594" s="73"/>
      <c r="AK594" s="73"/>
      <c r="AL594" s="73"/>
      <c r="AM594" s="73"/>
      <c r="AN594" s="73"/>
      <c r="AO594" s="73"/>
      <c r="AP594" s="73"/>
      <c r="AQ594" s="73"/>
      <c r="AR594" s="73"/>
      <c r="AS594" s="73"/>
      <c r="AT594" s="73"/>
      <c r="AU594" s="73"/>
      <c r="AV594" s="73"/>
      <c r="AW594" s="73"/>
      <c r="AX594" s="73"/>
      <c r="AY594" s="73"/>
      <c r="AZ594" s="73"/>
      <c r="BA594" s="73"/>
      <c r="BB594" s="73"/>
      <c r="BC594" s="73"/>
    </row>
    <row r="595" ht="14.25" customHeight="1"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  <c r="AH595" s="73"/>
      <c r="AI595" s="73"/>
      <c r="AJ595" s="73"/>
      <c r="AK595" s="73"/>
      <c r="AL595" s="73"/>
      <c r="AM595" s="73"/>
      <c r="AN595" s="73"/>
      <c r="AO595" s="73"/>
      <c r="AP595" s="73"/>
      <c r="AQ595" s="73"/>
      <c r="AR595" s="73"/>
      <c r="AS595" s="73"/>
      <c r="AT595" s="73"/>
      <c r="AU595" s="73"/>
      <c r="AV595" s="73"/>
      <c r="AW595" s="73"/>
      <c r="AX595" s="73"/>
      <c r="AY595" s="73"/>
      <c r="AZ595" s="73"/>
      <c r="BA595" s="73"/>
      <c r="BB595" s="73"/>
      <c r="BC595" s="73"/>
    </row>
    <row r="596" ht="14.25" customHeight="1"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  <c r="AH596" s="73"/>
      <c r="AI596" s="73"/>
      <c r="AJ596" s="73"/>
      <c r="AK596" s="73"/>
      <c r="AL596" s="73"/>
      <c r="AM596" s="73"/>
      <c r="AN596" s="73"/>
      <c r="AO596" s="73"/>
      <c r="AP596" s="73"/>
      <c r="AQ596" s="73"/>
      <c r="AR596" s="73"/>
      <c r="AS596" s="73"/>
      <c r="AT596" s="73"/>
      <c r="AU596" s="73"/>
      <c r="AV596" s="73"/>
      <c r="AW596" s="73"/>
      <c r="AX596" s="73"/>
      <c r="AY596" s="73"/>
      <c r="AZ596" s="73"/>
      <c r="BA596" s="73"/>
      <c r="BB596" s="73"/>
      <c r="BC596" s="73"/>
    </row>
    <row r="597" ht="14.25" customHeight="1"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  <c r="AH597" s="73"/>
      <c r="AI597" s="73"/>
      <c r="AJ597" s="73"/>
      <c r="AK597" s="73"/>
      <c r="AL597" s="73"/>
      <c r="AM597" s="73"/>
      <c r="AN597" s="73"/>
      <c r="AO597" s="73"/>
      <c r="AP597" s="73"/>
      <c r="AQ597" s="73"/>
      <c r="AR597" s="73"/>
      <c r="AS597" s="73"/>
      <c r="AT597" s="73"/>
      <c r="AU597" s="73"/>
      <c r="AV597" s="73"/>
      <c r="AW597" s="73"/>
      <c r="AX597" s="73"/>
      <c r="AY597" s="73"/>
      <c r="AZ597" s="73"/>
      <c r="BA597" s="73"/>
      <c r="BB597" s="73"/>
      <c r="BC597" s="73"/>
    </row>
    <row r="598" ht="14.25" customHeight="1"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  <c r="AH598" s="73"/>
      <c r="AI598" s="73"/>
      <c r="AJ598" s="73"/>
      <c r="AK598" s="73"/>
      <c r="AL598" s="73"/>
      <c r="AM598" s="73"/>
      <c r="AN598" s="73"/>
      <c r="AO598" s="73"/>
      <c r="AP598" s="73"/>
      <c r="AQ598" s="73"/>
      <c r="AR598" s="73"/>
      <c r="AS598" s="73"/>
      <c r="AT598" s="73"/>
      <c r="AU598" s="73"/>
      <c r="AV598" s="73"/>
      <c r="AW598" s="73"/>
      <c r="AX598" s="73"/>
      <c r="AY598" s="73"/>
      <c r="AZ598" s="73"/>
      <c r="BA598" s="73"/>
      <c r="BB598" s="73"/>
      <c r="BC598" s="73"/>
    </row>
    <row r="599" ht="14.25" customHeight="1"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  <c r="AH599" s="73"/>
      <c r="AI599" s="73"/>
      <c r="AJ599" s="73"/>
      <c r="AK599" s="73"/>
      <c r="AL599" s="73"/>
      <c r="AM599" s="73"/>
      <c r="AN599" s="73"/>
      <c r="AO599" s="73"/>
      <c r="AP599" s="73"/>
      <c r="AQ599" s="73"/>
      <c r="AR599" s="73"/>
      <c r="AS599" s="73"/>
      <c r="AT599" s="73"/>
      <c r="AU599" s="73"/>
      <c r="AV599" s="73"/>
      <c r="AW599" s="73"/>
      <c r="AX599" s="73"/>
      <c r="AY599" s="73"/>
      <c r="AZ599" s="73"/>
      <c r="BA599" s="73"/>
      <c r="BB599" s="73"/>
      <c r="BC599" s="73"/>
    </row>
    <row r="600" ht="14.25" customHeight="1"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  <c r="AH600" s="73"/>
      <c r="AI600" s="73"/>
      <c r="AJ600" s="73"/>
      <c r="AK600" s="73"/>
      <c r="AL600" s="73"/>
      <c r="AM600" s="73"/>
      <c r="AN600" s="73"/>
      <c r="AO600" s="73"/>
      <c r="AP600" s="73"/>
      <c r="AQ600" s="73"/>
      <c r="AR600" s="73"/>
      <c r="AS600" s="73"/>
      <c r="AT600" s="73"/>
      <c r="AU600" s="73"/>
      <c r="AV600" s="73"/>
      <c r="AW600" s="73"/>
      <c r="AX600" s="73"/>
      <c r="AY600" s="73"/>
      <c r="AZ600" s="73"/>
      <c r="BA600" s="73"/>
      <c r="BB600" s="73"/>
      <c r="BC600" s="73"/>
    </row>
    <row r="601" ht="14.25" customHeight="1"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  <c r="AH601" s="73"/>
      <c r="AI601" s="73"/>
      <c r="AJ601" s="73"/>
      <c r="AK601" s="73"/>
      <c r="AL601" s="73"/>
      <c r="AM601" s="73"/>
      <c r="AN601" s="73"/>
      <c r="AO601" s="73"/>
      <c r="AP601" s="73"/>
      <c r="AQ601" s="73"/>
      <c r="AR601" s="73"/>
      <c r="AS601" s="73"/>
      <c r="AT601" s="73"/>
      <c r="AU601" s="73"/>
      <c r="AV601" s="73"/>
      <c r="AW601" s="73"/>
      <c r="AX601" s="73"/>
      <c r="AY601" s="73"/>
      <c r="AZ601" s="73"/>
      <c r="BA601" s="73"/>
      <c r="BB601" s="73"/>
      <c r="BC601" s="73"/>
    </row>
    <row r="602" ht="14.25" customHeight="1"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  <c r="AH602" s="73"/>
      <c r="AI602" s="73"/>
      <c r="AJ602" s="73"/>
      <c r="AK602" s="73"/>
      <c r="AL602" s="73"/>
      <c r="AM602" s="73"/>
      <c r="AN602" s="73"/>
      <c r="AO602" s="73"/>
      <c r="AP602" s="73"/>
      <c r="AQ602" s="73"/>
      <c r="AR602" s="73"/>
      <c r="AS602" s="73"/>
      <c r="AT602" s="73"/>
      <c r="AU602" s="73"/>
      <c r="AV602" s="73"/>
      <c r="AW602" s="73"/>
      <c r="AX602" s="73"/>
      <c r="AY602" s="73"/>
      <c r="AZ602" s="73"/>
      <c r="BA602" s="73"/>
      <c r="BB602" s="73"/>
      <c r="BC602" s="73"/>
    </row>
    <row r="603" ht="14.25" customHeight="1"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  <c r="AH603" s="73"/>
      <c r="AI603" s="73"/>
      <c r="AJ603" s="73"/>
      <c r="AK603" s="73"/>
      <c r="AL603" s="73"/>
      <c r="AM603" s="73"/>
      <c r="AN603" s="73"/>
      <c r="AO603" s="73"/>
      <c r="AP603" s="73"/>
      <c r="AQ603" s="73"/>
      <c r="AR603" s="73"/>
      <c r="AS603" s="73"/>
      <c r="AT603" s="73"/>
      <c r="AU603" s="73"/>
      <c r="AV603" s="73"/>
      <c r="AW603" s="73"/>
      <c r="AX603" s="73"/>
      <c r="AY603" s="73"/>
      <c r="AZ603" s="73"/>
      <c r="BA603" s="73"/>
      <c r="BB603" s="73"/>
      <c r="BC603" s="73"/>
    </row>
    <row r="604" ht="14.25" customHeight="1"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  <c r="AH604" s="73"/>
      <c r="AI604" s="73"/>
      <c r="AJ604" s="73"/>
      <c r="AK604" s="73"/>
      <c r="AL604" s="73"/>
      <c r="AM604" s="73"/>
      <c r="AN604" s="73"/>
      <c r="AO604" s="73"/>
      <c r="AP604" s="73"/>
      <c r="AQ604" s="73"/>
      <c r="AR604" s="73"/>
      <c r="AS604" s="73"/>
      <c r="AT604" s="73"/>
      <c r="AU604" s="73"/>
      <c r="AV604" s="73"/>
      <c r="AW604" s="73"/>
      <c r="AX604" s="73"/>
      <c r="AY604" s="73"/>
      <c r="AZ604" s="73"/>
      <c r="BA604" s="73"/>
      <c r="BB604" s="73"/>
      <c r="BC604" s="73"/>
    </row>
    <row r="605" ht="14.25" customHeight="1"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  <c r="AH605" s="73"/>
      <c r="AI605" s="73"/>
      <c r="AJ605" s="73"/>
      <c r="AK605" s="73"/>
      <c r="AL605" s="73"/>
      <c r="AM605" s="73"/>
      <c r="AN605" s="73"/>
      <c r="AO605" s="73"/>
      <c r="AP605" s="73"/>
      <c r="AQ605" s="73"/>
      <c r="AR605" s="73"/>
      <c r="AS605" s="73"/>
      <c r="AT605" s="73"/>
      <c r="AU605" s="73"/>
      <c r="AV605" s="73"/>
      <c r="AW605" s="73"/>
      <c r="AX605" s="73"/>
      <c r="AY605" s="73"/>
      <c r="AZ605" s="73"/>
      <c r="BA605" s="73"/>
      <c r="BB605" s="73"/>
      <c r="BC605" s="73"/>
    </row>
    <row r="606" ht="14.25" customHeight="1"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  <c r="AH606" s="73"/>
      <c r="AI606" s="73"/>
      <c r="AJ606" s="73"/>
      <c r="AK606" s="73"/>
      <c r="AL606" s="73"/>
      <c r="AM606" s="73"/>
      <c r="AN606" s="73"/>
      <c r="AO606" s="73"/>
      <c r="AP606" s="73"/>
      <c r="AQ606" s="73"/>
      <c r="AR606" s="73"/>
      <c r="AS606" s="73"/>
      <c r="AT606" s="73"/>
      <c r="AU606" s="73"/>
      <c r="AV606" s="73"/>
      <c r="AW606" s="73"/>
      <c r="AX606" s="73"/>
      <c r="AY606" s="73"/>
      <c r="AZ606" s="73"/>
      <c r="BA606" s="73"/>
      <c r="BB606" s="73"/>
      <c r="BC606" s="73"/>
    </row>
    <row r="607" ht="14.25" customHeight="1"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  <c r="AH607" s="73"/>
      <c r="AI607" s="73"/>
      <c r="AJ607" s="73"/>
      <c r="AK607" s="73"/>
      <c r="AL607" s="73"/>
      <c r="AM607" s="73"/>
      <c r="AN607" s="73"/>
      <c r="AO607" s="73"/>
      <c r="AP607" s="73"/>
      <c r="AQ607" s="73"/>
      <c r="AR607" s="73"/>
      <c r="AS607" s="73"/>
      <c r="AT607" s="73"/>
      <c r="AU607" s="73"/>
      <c r="AV607" s="73"/>
      <c r="AW607" s="73"/>
      <c r="AX607" s="73"/>
      <c r="AY607" s="73"/>
      <c r="AZ607" s="73"/>
      <c r="BA607" s="73"/>
      <c r="BB607" s="73"/>
      <c r="BC607" s="73"/>
    </row>
    <row r="608" ht="14.25" customHeight="1"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  <c r="AH608" s="73"/>
      <c r="AI608" s="73"/>
      <c r="AJ608" s="73"/>
      <c r="AK608" s="73"/>
      <c r="AL608" s="73"/>
      <c r="AM608" s="73"/>
      <c r="AN608" s="73"/>
      <c r="AO608" s="73"/>
      <c r="AP608" s="73"/>
      <c r="AQ608" s="73"/>
      <c r="AR608" s="73"/>
      <c r="AS608" s="73"/>
      <c r="AT608" s="73"/>
      <c r="AU608" s="73"/>
      <c r="AV608" s="73"/>
      <c r="AW608" s="73"/>
      <c r="AX608" s="73"/>
      <c r="AY608" s="73"/>
      <c r="AZ608" s="73"/>
      <c r="BA608" s="73"/>
      <c r="BB608" s="73"/>
      <c r="BC608" s="73"/>
    </row>
    <row r="609" ht="14.25" customHeight="1"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  <c r="AH609" s="73"/>
      <c r="AI609" s="73"/>
      <c r="AJ609" s="73"/>
      <c r="AK609" s="73"/>
      <c r="AL609" s="73"/>
      <c r="AM609" s="73"/>
      <c r="AN609" s="73"/>
      <c r="AO609" s="73"/>
      <c r="AP609" s="73"/>
      <c r="AQ609" s="73"/>
      <c r="AR609" s="73"/>
      <c r="AS609" s="73"/>
      <c r="AT609" s="73"/>
      <c r="AU609" s="73"/>
      <c r="AV609" s="73"/>
      <c r="AW609" s="73"/>
      <c r="AX609" s="73"/>
      <c r="AY609" s="73"/>
      <c r="AZ609" s="73"/>
      <c r="BA609" s="73"/>
      <c r="BB609" s="73"/>
      <c r="BC609" s="73"/>
    </row>
    <row r="610" ht="14.25" customHeight="1"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  <c r="AH610" s="73"/>
      <c r="AI610" s="73"/>
      <c r="AJ610" s="73"/>
      <c r="AK610" s="73"/>
      <c r="AL610" s="73"/>
      <c r="AM610" s="73"/>
      <c r="AN610" s="73"/>
      <c r="AO610" s="73"/>
      <c r="AP610" s="73"/>
      <c r="AQ610" s="73"/>
      <c r="AR610" s="73"/>
      <c r="AS610" s="73"/>
      <c r="AT610" s="73"/>
      <c r="AU610" s="73"/>
      <c r="AV610" s="73"/>
      <c r="AW610" s="73"/>
      <c r="AX610" s="73"/>
      <c r="AY610" s="73"/>
      <c r="AZ610" s="73"/>
      <c r="BA610" s="73"/>
      <c r="BB610" s="73"/>
      <c r="BC610" s="73"/>
    </row>
    <row r="611" ht="14.25" customHeight="1"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  <c r="AH611" s="73"/>
      <c r="AI611" s="73"/>
      <c r="AJ611" s="73"/>
      <c r="AK611" s="73"/>
      <c r="AL611" s="73"/>
      <c r="AM611" s="73"/>
      <c r="AN611" s="73"/>
      <c r="AO611" s="73"/>
      <c r="AP611" s="73"/>
      <c r="AQ611" s="73"/>
      <c r="AR611" s="73"/>
      <c r="AS611" s="73"/>
      <c r="AT611" s="73"/>
      <c r="AU611" s="73"/>
      <c r="AV611" s="73"/>
      <c r="AW611" s="73"/>
      <c r="AX611" s="73"/>
      <c r="AY611" s="73"/>
      <c r="AZ611" s="73"/>
      <c r="BA611" s="73"/>
      <c r="BB611" s="73"/>
      <c r="BC611" s="73"/>
    </row>
    <row r="612" ht="14.25" customHeight="1"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  <c r="AH612" s="73"/>
      <c r="AI612" s="73"/>
      <c r="AJ612" s="73"/>
      <c r="AK612" s="73"/>
      <c r="AL612" s="73"/>
      <c r="AM612" s="73"/>
      <c r="AN612" s="73"/>
      <c r="AO612" s="73"/>
      <c r="AP612" s="73"/>
      <c r="AQ612" s="73"/>
      <c r="AR612" s="73"/>
      <c r="AS612" s="73"/>
      <c r="AT612" s="73"/>
      <c r="AU612" s="73"/>
      <c r="AV612" s="73"/>
      <c r="AW612" s="73"/>
      <c r="AX612" s="73"/>
      <c r="AY612" s="73"/>
      <c r="AZ612" s="73"/>
      <c r="BA612" s="73"/>
      <c r="BB612" s="73"/>
      <c r="BC612" s="73"/>
    </row>
    <row r="613" ht="14.25" customHeight="1"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  <c r="AH613" s="73"/>
      <c r="AI613" s="73"/>
      <c r="AJ613" s="73"/>
      <c r="AK613" s="73"/>
      <c r="AL613" s="73"/>
      <c r="AM613" s="73"/>
      <c r="AN613" s="73"/>
      <c r="AO613" s="73"/>
      <c r="AP613" s="73"/>
      <c r="AQ613" s="73"/>
      <c r="AR613" s="73"/>
      <c r="AS613" s="73"/>
      <c r="AT613" s="73"/>
      <c r="AU613" s="73"/>
      <c r="AV613" s="73"/>
      <c r="AW613" s="73"/>
      <c r="AX613" s="73"/>
      <c r="AY613" s="73"/>
      <c r="AZ613" s="73"/>
      <c r="BA613" s="73"/>
      <c r="BB613" s="73"/>
      <c r="BC613" s="73"/>
    </row>
    <row r="614" ht="14.25" customHeight="1"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  <c r="AH614" s="73"/>
      <c r="AI614" s="73"/>
      <c r="AJ614" s="73"/>
      <c r="AK614" s="73"/>
      <c r="AL614" s="73"/>
      <c r="AM614" s="73"/>
      <c r="AN614" s="73"/>
      <c r="AO614" s="73"/>
      <c r="AP614" s="73"/>
      <c r="AQ614" s="73"/>
      <c r="AR614" s="73"/>
      <c r="AS614" s="73"/>
      <c r="AT614" s="73"/>
      <c r="AU614" s="73"/>
      <c r="AV614" s="73"/>
      <c r="AW614" s="73"/>
      <c r="AX614" s="73"/>
      <c r="AY614" s="73"/>
      <c r="AZ614" s="73"/>
      <c r="BA614" s="73"/>
      <c r="BB614" s="73"/>
      <c r="BC614" s="73"/>
    </row>
    <row r="615" ht="14.25" customHeight="1"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  <c r="AH615" s="73"/>
      <c r="AI615" s="73"/>
      <c r="AJ615" s="73"/>
      <c r="AK615" s="73"/>
      <c r="AL615" s="73"/>
      <c r="AM615" s="73"/>
      <c r="AN615" s="73"/>
      <c r="AO615" s="73"/>
      <c r="AP615" s="73"/>
      <c r="AQ615" s="73"/>
      <c r="AR615" s="73"/>
      <c r="AS615" s="73"/>
      <c r="AT615" s="73"/>
      <c r="AU615" s="73"/>
      <c r="AV615" s="73"/>
      <c r="AW615" s="73"/>
      <c r="AX615" s="73"/>
      <c r="AY615" s="73"/>
      <c r="AZ615" s="73"/>
      <c r="BA615" s="73"/>
      <c r="BB615" s="73"/>
      <c r="BC615" s="73"/>
    </row>
    <row r="616" ht="14.25" customHeight="1"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  <c r="AH616" s="73"/>
      <c r="AI616" s="73"/>
      <c r="AJ616" s="73"/>
      <c r="AK616" s="73"/>
      <c r="AL616" s="73"/>
      <c r="AM616" s="73"/>
      <c r="AN616" s="73"/>
      <c r="AO616" s="73"/>
      <c r="AP616" s="73"/>
      <c r="AQ616" s="73"/>
      <c r="AR616" s="73"/>
      <c r="AS616" s="73"/>
      <c r="AT616" s="73"/>
      <c r="AU616" s="73"/>
      <c r="AV616" s="73"/>
      <c r="AW616" s="73"/>
      <c r="AX616" s="73"/>
      <c r="AY616" s="73"/>
      <c r="AZ616" s="73"/>
      <c r="BA616" s="73"/>
      <c r="BB616" s="73"/>
      <c r="BC616" s="73"/>
    </row>
    <row r="617" ht="14.25" customHeight="1"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  <c r="AH617" s="73"/>
      <c r="AI617" s="73"/>
      <c r="AJ617" s="73"/>
      <c r="AK617" s="73"/>
      <c r="AL617" s="73"/>
      <c r="AM617" s="73"/>
      <c r="AN617" s="73"/>
      <c r="AO617" s="73"/>
      <c r="AP617" s="73"/>
      <c r="AQ617" s="73"/>
      <c r="AR617" s="73"/>
      <c r="AS617" s="73"/>
      <c r="AT617" s="73"/>
      <c r="AU617" s="73"/>
      <c r="AV617" s="73"/>
      <c r="AW617" s="73"/>
      <c r="AX617" s="73"/>
      <c r="AY617" s="73"/>
      <c r="AZ617" s="73"/>
      <c r="BA617" s="73"/>
      <c r="BB617" s="73"/>
      <c r="BC617" s="73"/>
    </row>
    <row r="618" ht="14.25" customHeight="1"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  <c r="AH618" s="73"/>
      <c r="AI618" s="73"/>
      <c r="AJ618" s="73"/>
      <c r="AK618" s="73"/>
      <c r="AL618" s="73"/>
      <c r="AM618" s="73"/>
      <c r="AN618" s="73"/>
      <c r="AO618" s="73"/>
      <c r="AP618" s="73"/>
      <c r="AQ618" s="73"/>
      <c r="AR618" s="73"/>
      <c r="AS618" s="73"/>
      <c r="AT618" s="73"/>
      <c r="AU618" s="73"/>
      <c r="AV618" s="73"/>
      <c r="AW618" s="73"/>
      <c r="AX618" s="73"/>
      <c r="AY618" s="73"/>
      <c r="AZ618" s="73"/>
      <c r="BA618" s="73"/>
      <c r="BB618" s="73"/>
      <c r="BC618" s="73"/>
    </row>
    <row r="619" ht="14.25" customHeight="1"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  <c r="AH619" s="73"/>
      <c r="AI619" s="73"/>
      <c r="AJ619" s="73"/>
      <c r="AK619" s="73"/>
      <c r="AL619" s="73"/>
      <c r="AM619" s="73"/>
      <c r="AN619" s="73"/>
      <c r="AO619" s="73"/>
      <c r="AP619" s="73"/>
      <c r="AQ619" s="73"/>
      <c r="AR619" s="73"/>
      <c r="AS619" s="73"/>
      <c r="AT619" s="73"/>
      <c r="AU619" s="73"/>
      <c r="AV619" s="73"/>
      <c r="AW619" s="73"/>
      <c r="AX619" s="73"/>
      <c r="AY619" s="73"/>
      <c r="AZ619" s="73"/>
      <c r="BA619" s="73"/>
      <c r="BB619" s="73"/>
      <c r="BC619" s="73"/>
    </row>
    <row r="620" ht="14.25" customHeight="1"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  <c r="AH620" s="73"/>
      <c r="AI620" s="73"/>
      <c r="AJ620" s="73"/>
      <c r="AK620" s="73"/>
      <c r="AL620" s="73"/>
      <c r="AM620" s="73"/>
      <c r="AN620" s="73"/>
      <c r="AO620" s="73"/>
      <c r="AP620" s="73"/>
      <c r="AQ620" s="73"/>
      <c r="AR620" s="73"/>
      <c r="AS620" s="73"/>
      <c r="AT620" s="73"/>
      <c r="AU620" s="73"/>
      <c r="AV620" s="73"/>
      <c r="AW620" s="73"/>
      <c r="AX620" s="73"/>
      <c r="AY620" s="73"/>
      <c r="AZ620" s="73"/>
      <c r="BA620" s="73"/>
      <c r="BB620" s="73"/>
      <c r="BC620" s="73"/>
    </row>
    <row r="621" ht="14.25" customHeight="1"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  <c r="AH621" s="73"/>
      <c r="AI621" s="73"/>
      <c r="AJ621" s="73"/>
      <c r="AK621" s="73"/>
      <c r="AL621" s="73"/>
      <c r="AM621" s="73"/>
      <c r="AN621" s="73"/>
      <c r="AO621" s="73"/>
      <c r="AP621" s="73"/>
      <c r="AQ621" s="73"/>
      <c r="AR621" s="73"/>
      <c r="AS621" s="73"/>
      <c r="AT621" s="73"/>
      <c r="AU621" s="73"/>
      <c r="AV621" s="73"/>
      <c r="AW621" s="73"/>
      <c r="AX621" s="73"/>
      <c r="AY621" s="73"/>
      <c r="AZ621" s="73"/>
      <c r="BA621" s="73"/>
      <c r="BB621" s="73"/>
      <c r="BC621" s="73"/>
    </row>
    <row r="622" ht="14.25" customHeight="1"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  <c r="AH622" s="73"/>
      <c r="AI622" s="73"/>
      <c r="AJ622" s="73"/>
      <c r="AK622" s="73"/>
      <c r="AL622" s="73"/>
      <c r="AM622" s="73"/>
      <c r="AN622" s="73"/>
      <c r="AO622" s="73"/>
      <c r="AP622" s="73"/>
      <c r="AQ622" s="73"/>
      <c r="AR622" s="73"/>
      <c r="AS622" s="73"/>
      <c r="AT622" s="73"/>
      <c r="AU622" s="73"/>
      <c r="AV622" s="73"/>
      <c r="AW622" s="73"/>
      <c r="AX622" s="73"/>
      <c r="AY622" s="73"/>
      <c r="AZ622" s="73"/>
      <c r="BA622" s="73"/>
      <c r="BB622" s="73"/>
      <c r="BC622" s="73"/>
    </row>
    <row r="623" ht="14.25" customHeight="1"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  <c r="AH623" s="73"/>
      <c r="AI623" s="73"/>
      <c r="AJ623" s="73"/>
      <c r="AK623" s="73"/>
      <c r="AL623" s="73"/>
      <c r="AM623" s="73"/>
      <c r="AN623" s="73"/>
      <c r="AO623" s="73"/>
      <c r="AP623" s="73"/>
      <c r="AQ623" s="73"/>
      <c r="AR623" s="73"/>
      <c r="AS623" s="73"/>
      <c r="AT623" s="73"/>
      <c r="AU623" s="73"/>
      <c r="AV623" s="73"/>
      <c r="AW623" s="73"/>
      <c r="AX623" s="73"/>
      <c r="AY623" s="73"/>
      <c r="AZ623" s="73"/>
      <c r="BA623" s="73"/>
      <c r="BB623" s="73"/>
      <c r="BC623" s="73"/>
    </row>
    <row r="624" ht="14.25" customHeight="1"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  <c r="AH624" s="73"/>
      <c r="AI624" s="73"/>
      <c r="AJ624" s="73"/>
      <c r="AK624" s="73"/>
      <c r="AL624" s="73"/>
      <c r="AM624" s="73"/>
      <c r="AN624" s="73"/>
      <c r="AO624" s="73"/>
      <c r="AP624" s="73"/>
      <c r="AQ624" s="73"/>
      <c r="AR624" s="73"/>
      <c r="AS624" s="73"/>
      <c r="AT624" s="73"/>
      <c r="AU624" s="73"/>
      <c r="AV624" s="73"/>
      <c r="AW624" s="73"/>
      <c r="AX624" s="73"/>
      <c r="AY624" s="73"/>
      <c r="AZ624" s="73"/>
      <c r="BA624" s="73"/>
      <c r="BB624" s="73"/>
      <c r="BC624" s="73"/>
    </row>
    <row r="625" ht="14.25" customHeight="1"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  <c r="AH625" s="73"/>
      <c r="AI625" s="73"/>
      <c r="AJ625" s="73"/>
      <c r="AK625" s="73"/>
      <c r="AL625" s="73"/>
      <c r="AM625" s="73"/>
      <c r="AN625" s="73"/>
      <c r="AO625" s="73"/>
      <c r="AP625" s="73"/>
      <c r="AQ625" s="73"/>
      <c r="AR625" s="73"/>
      <c r="AS625" s="73"/>
      <c r="AT625" s="73"/>
      <c r="AU625" s="73"/>
      <c r="AV625" s="73"/>
      <c r="AW625" s="73"/>
      <c r="AX625" s="73"/>
      <c r="AY625" s="73"/>
      <c r="AZ625" s="73"/>
      <c r="BA625" s="73"/>
      <c r="BB625" s="73"/>
      <c r="BC625" s="73"/>
    </row>
    <row r="626" ht="14.25" customHeight="1"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  <c r="AH626" s="73"/>
      <c r="AI626" s="73"/>
      <c r="AJ626" s="73"/>
      <c r="AK626" s="73"/>
      <c r="AL626" s="73"/>
      <c r="AM626" s="73"/>
      <c r="AN626" s="73"/>
      <c r="AO626" s="73"/>
      <c r="AP626" s="73"/>
      <c r="AQ626" s="73"/>
      <c r="AR626" s="73"/>
      <c r="AS626" s="73"/>
      <c r="AT626" s="73"/>
      <c r="AU626" s="73"/>
      <c r="AV626" s="73"/>
      <c r="AW626" s="73"/>
      <c r="AX626" s="73"/>
      <c r="AY626" s="73"/>
      <c r="AZ626" s="73"/>
      <c r="BA626" s="73"/>
      <c r="BB626" s="73"/>
      <c r="BC626" s="73"/>
    </row>
    <row r="627" ht="14.25" customHeight="1"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/>
      <c r="BC627" s="73"/>
    </row>
    <row r="628" ht="14.25" customHeight="1"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  <c r="AH628" s="73"/>
      <c r="AI628" s="73"/>
      <c r="AJ628" s="73"/>
      <c r="AK628" s="73"/>
      <c r="AL628" s="73"/>
      <c r="AM628" s="73"/>
      <c r="AN628" s="73"/>
      <c r="AO628" s="73"/>
      <c r="AP628" s="73"/>
      <c r="AQ628" s="73"/>
      <c r="AR628" s="73"/>
      <c r="AS628" s="73"/>
      <c r="AT628" s="73"/>
      <c r="AU628" s="73"/>
      <c r="AV628" s="73"/>
      <c r="AW628" s="73"/>
      <c r="AX628" s="73"/>
      <c r="AY628" s="73"/>
      <c r="AZ628" s="73"/>
      <c r="BA628" s="73"/>
      <c r="BB628" s="73"/>
      <c r="BC628" s="73"/>
    </row>
    <row r="629" ht="14.25" customHeight="1"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  <c r="AH629" s="73"/>
      <c r="AI629" s="73"/>
      <c r="AJ629" s="73"/>
      <c r="AK629" s="73"/>
      <c r="AL629" s="73"/>
      <c r="AM629" s="73"/>
      <c r="AN629" s="73"/>
      <c r="AO629" s="73"/>
      <c r="AP629" s="73"/>
      <c r="AQ629" s="73"/>
      <c r="AR629" s="73"/>
      <c r="AS629" s="73"/>
      <c r="AT629" s="73"/>
      <c r="AU629" s="73"/>
      <c r="AV629" s="73"/>
      <c r="AW629" s="73"/>
      <c r="AX629" s="73"/>
      <c r="AY629" s="73"/>
      <c r="AZ629" s="73"/>
      <c r="BA629" s="73"/>
      <c r="BB629" s="73"/>
      <c r="BC629" s="73"/>
    </row>
    <row r="630" ht="14.25" customHeight="1"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  <c r="AH630" s="73"/>
      <c r="AI630" s="73"/>
      <c r="AJ630" s="73"/>
      <c r="AK630" s="73"/>
      <c r="AL630" s="73"/>
      <c r="AM630" s="73"/>
      <c r="AN630" s="73"/>
      <c r="AO630" s="73"/>
      <c r="AP630" s="73"/>
      <c r="AQ630" s="73"/>
      <c r="AR630" s="73"/>
      <c r="AS630" s="73"/>
      <c r="AT630" s="73"/>
      <c r="AU630" s="73"/>
      <c r="AV630" s="73"/>
      <c r="AW630" s="73"/>
      <c r="AX630" s="73"/>
      <c r="AY630" s="73"/>
      <c r="AZ630" s="73"/>
      <c r="BA630" s="73"/>
      <c r="BB630" s="73"/>
      <c r="BC630" s="73"/>
    </row>
    <row r="631" ht="14.25" customHeight="1"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  <c r="AH631" s="73"/>
      <c r="AI631" s="73"/>
      <c r="AJ631" s="73"/>
      <c r="AK631" s="73"/>
      <c r="AL631" s="73"/>
      <c r="AM631" s="73"/>
      <c r="AN631" s="73"/>
      <c r="AO631" s="73"/>
      <c r="AP631" s="73"/>
      <c r="AQ631" s="73"/>
      <c r="AR631" s="73"/>
      <c r="AS631" s="73"/>
      <c r="AT631" s="73"/>
      <c r="AU631" s="73"/>
      <c r="AV631" s="73"/>
      <c r="AW631" s="73"/>
      <c r="AX631" s="73"/>
      <c r="AY631" s="73"/>
      <c r="AZ631" s="73"/>
      <c r="BA631" s="73"/>
      <c r="BB631" s="73"/>
      <c r="BC631" s="73"/>
    </row>
    <row r="632" ht="14.25" customHeight="1"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  <c r="AH632" s="73"/>
      <c r="AI632" s="73"/>
      <c r="AJ632" s="73"/>
      <c r="AK632" s="73"/>
      <c r="AL632" s="73"/>
      <c r="AM632" s="73"/>
      <c r="AN632" s="73"/>
      <c r="AO632" s="73"/>
      <c r="AP632" s="73"/>
      <c r="AQ632" s="73"/>
      <c r="AR632" s="73"/>
      <c r="AS632" s="73"/>
      <c r="AT632" s="73"/>
      <c r="AU632" s="73"/>
      <c r="AV632" s="73"/>
      <c r="AW632" s="73"/>
      <c r="AX632" s="73"/>
      <c r="AY632" s="73"/>
      <c r="AZ632" s="73"/>
      <c r="BA632" s="73"/>
      <c r="BB632" s="73"/>
      <c r="BC632" s="73"/>
    </row>
    <row r="633" ht="14.25" customHeight="1"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  <c r="AH633" s="73"/>
      <c r="AI633" s="73"/>
      <c r="AJ633" s="73"/>
      <c r="AK633" s="73"/>
      <c r="AL633" s="73"/>
      <c r="AM633" s="73"/>
      <c r="AN633" s="73"/>
      <c r="AO633" s="73"/>
      <c r="AP633" s="73"/>
      <c r="AQ633" s="73"/>
      <c r="AR633" s="73"/>
      <c r="AS633" s="73"/>
      <c r="AT633" s="73"/>
      <c r="AU633" s="73"/>
      <c r="AV633" s="73"/>
      <c r="AW633" s="73"/>
      <c r="AX633" s="73"/>
      <c r="AY633" s="73"/>
      <c r="AZ633" s="73"/>
      <c r="BA633" s="73"/>
      <c r="BB633" s="73"/>
      <c r="BC633" s="73"/>
    </row>
    <row r="634" ht="14.25" customHeight="1"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  <c r="AH634" s="73"/>
      <c r="AI634" s="73"/>
      <c r="AJ634" s="73"/>
      <c r="AK634" s="73"/>
      <c r="AL634" s="73"/>
      <c r="AM634" s="73"/>
      <c r="AN634" s="73"/>
      <c r="AO634" s="73"/>
      <c r="AP634" s="73"/>
      <c r="AQ634" s="73"/>
      <c r="AR634" s="73"/>
      <c r="AS634" s="73"/>
      <c r="AT634" s="73"/>
      <c r="AU634" s="73"/>
      <c r="AV634" s="73"/>
      <c r="AW634" s="73"/>
      <c r="AX634" s="73"/>
      <c r="AY634" s="73"/>
      <c r="AZ634" s="73"/>
      <c r="BA634" s="73"/>
      <c r="BB634" s="73"/>
      <c r="BC634" s="73"/>
    </row>
    <row r="635" ht="14.25" customHeight="1"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  <c r="AH635" s="73"/>
      <c r="AI635" s="73"/>
      <c r="AJ635" s="73"/>
      <c r="AK635" s="73"/>
      <c r="AL635" s="73"/>
      <c r="AM635" s="73"/>
      <c r="AN635" s="73"/>
      <c r="AO635" s="73"/>
      <c r="AP635" s="73"/>
      <c r="AQ635" s="73"/>
      <c r="AR635" s="73"/>
      <c r="AS635" s="73"/>
      <c r="AT635" s="73"/>
      <c r="AU635" s="73"/>
      <c r="AV635" s="73"/>
      <c r="AW635" s="73"/>
      <c r="AX635" s="73"/>
      <c r="AY635" s="73"/>
      <c r="AZ635" s="73"/>
      <c r="BA635" s="73"/>
      <c r="BB635" s="73"/>
      <c r="BC635" s="73"/>
    </row>
    <row r="636" ht="14.25" customHeight="1"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  <c r="AH636" s="73"/>
      <c r="AI636" s="73"/>
      <c r="AJ636" s="73"/>
      <c r="AK636" s="73"/>
      <c r="AL636" s="73"/>
      <c r="AM636" s="73"/>
      <c r="AN636" s="73"/>
      <c r="AO636" s="73"/>
      <c r="AP636" s="73"/>
      <c r="AQ636" s="73"/>
      <c r="AR636" s="73"/>
      <c r="AS636" s="73"/>
      <c r="AT636" s="73"/>
      <c r="AU636" s="73"/>
      <c r="AV636" s="73"/>
      <c r="AW636" s="73"/>
      <c r="AX636" s="73"/>
      <c r="AY636" s="73"/>
      <c r="AZ636" s="73"/>
      <c r="BA636" s="73"/>
      <c r="BB636" s="73"/>
      <c r="BC636" s="73"/>
    </row>
    <row r="637" ht="14.25" customHeight="1"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  <c r="AH637" s="73"/>
      <c r="AI637" s="73"/>
      <c r="AJ637" s="73"/>
      <c r="AK637" s="73"/>
      <c r="AL637" s="73"/>
      <c r="AM637" s="73"/>
      <c r="AN637" s="73"/>
      <c r="AO637" s="73"/>
      <c r="AP637" s="73"/>
      <c r="AQ637" s="73"/>
      <c r="AR637" s="73"/>
      <c r="AS637" s="73"/>
      <c r="AT637" s="73"/>
      <c r="AU637" s="73"/>
      <c r="AV637" s="73"/>
      <c r="AW637" s="73"/>
      <c r="AX637" s="73"/>
      <c r="AY637" s="73"/>
      <c r="AZ637" s="73"/>
      <c r="BA637" s="73"/>
      <c r="BB637" s="73"/>
      <c r="BC637" s="73"/>
    </row>
    <row r="638" ht="14.25" customHeight="1"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  <c r="AH638" s="73"/>
      <c r="AI638" s="73"/>
      <c r="AJ638" s="73"/>
      <c r="AK638" s="73"/>
      <c r="AL638" s="73"/>
      <c r="AM638" s="73"/>
      <c r="AN638" s="73"/>
      <c r="AO638" s="73"/>
      <c r="AP638" s="73"/>
      <c r="AQ638" s="73"/>
      <c r="AR638" s="73"/>
      <c r="AS638" s="73"/>
      <c r="AT638" s="73"/>
      <c r="AU638" s="73"/>
      <c r="AV638" s="73"/>
      <c r="AW638" s="73"/>
      <c r="AX638" s="73"/>
      <c r="AY638" s="73"/>
      <c r="AZ638" s="73"/>
      <c r="BA638" s="73"/>
      <c r="BB638" s="73"/>
      <c r="BC638" s="73"/>
    </row>
    <row r="639" ht="14.25" customHeight="1"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  <c r="AH639" s="73"/>
      <c r="AI639" s="73"/>
      <c r="AJ639" s="73"/>
      <c r="AK639" s="73"/>
      <c r="AL639" s="73"/>
      <c r="AM639" s="73"/>
      <c r="AN639" s="73"/>
      <c r="AO639" s="73"/>
      <c r="AP639" s="73"/>
      <c r="AQ639" s="73"/>
      <c r="AR639" s="73"/>
      <c r="AS639" s="73"/>
      <c r="AT639" s="73"/>
      <c r="AU639" s="73"/>
      <c r="AV639" s="73"/>
      <c r="AW639" s="73"/>
      <c r="AX639" s="73"/>
      <c r="AY639" s="73"/>
      <c r="AZ639" s="73"/>
      <c r="BA639" s="73"/>
      <c r="BB639" s="73"/>
      <c r="BC639" s="73"/>
    </row>
    <row r="640" ht="14.25" customHeight="1"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  <c r="AH640" s="73"/>
      <c r="AI640" s="73"/>
      <c r="AJ640" s="73"/>
      <c r="AK640" s="73"/>
      <c r="AL640" s="73"/>
      <c r="AM640" s="73"/>
      <c r="AN640" s="73"/>
      <c r="AO640" s="73"/>
      <c r="AP640" s="73"/>
      <c r="AQ640" s="73"/>
      <c r="AR640" s="73"/>
      <c r="AS640" s="73"/>
      <c r="AT640" s="73"/>
      <c r="AU640" s="73"/>
      <c r="AV640" s="73"/>
      <c r="AW640" s="73"/>
      <c r="AX640" s="73"/>
      <c r="AY640" s="73"/>
      <c r="AZ640" s="73"/>
      <c r="BA640" s="73"/>
      <c r="BB640" s="73"/>
      <c r="BC640" s="73"/>
    </row>
    <row r="641" ht="14.25" customHeight="1"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  <c r="AH641" s="73"/>
      <c r="AI641" s="73"/>
      <c r="AJ641" s="73"/>
      <c r="AK641" s="73"/>
      <c r="AL641" s="73"/>
      <c r="AM641" s="73"/>
      <c r="AN641" s="73"/>
      <c r="AO641" s="73"/>
      <c r="AP641" s="73"/>
      <c r="AQ641" s="73"/>
      <c r="AR641" s="73"/>
      <c r="AS641" s="73"/>
      <c r="AT641" s="73"/>
      <c r="AU641" s="73"/>
      <c r="AV641" s="73"/>
      <c r="AW641" s="73"/>
      <c r="AX641" s="73"/>
      <c r="AY641" s="73"/>
      <c r="AZ641" s="73"/>
      <c r="BA641" s="73"/>
      <c r="BB641" s="73"/>
      <c r="BC641" s="73"/>
    </row>
    <row r="642" ht="14.25" customHeight="1"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  <c r="AH642" s="73"/>
      <c r="AI642" s="73"/>
      <c r="AJ642" s="73"/>
      <c r="AK642" s="73"/>
      <c r="AL642" s="73"/>
      <c r="AM642" s="73"/>
      <c r="AN642" s="73"/>
      <c r="AO642" s="73"/>
      <c r="AP642" s="73"/>
      <c r="AQ642" s="73"/>
      <c r="AR642" s="73"/>
      <c r="AS642" s="73"/>
      <c r="AT642" s="73"/>
      <c r="AU642" s="73"/>
      <c r="AV642" s="73"/>
      <c r="AW642" s="73"/>
      <c r="AX642" s="73"/>
      <c r="AY642" s="73"/>
      <c r="AZ642" s="73"/>
      <c r="BA642" s="73"/>
      <c r="BB642" s="73"/>
      <c r="BC642" s="73"/>
    </row>
    <row r="643" ht="14.25" customHeight="1"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  <c r="AH643" s="73"/>
      <c r="AI643" s="73"/>
      <c r="AJ643" s="73"/>
      <c r="AK643" s="73"/>
      <c r="AL643" s="73"/>
      <c r="AM643" s="73"/>
      <c r="AN643" s="73"/>
      <c r="AO643" s="73"/>
      <c r="AP643" s="73"/>
      <c r="AQ643" s="73"/>
      <c r="AR643" s="73"/>
      <c r="AS643" s="73"/>
      <c r="AT643" s="73"/>
      <c r="AU643" s="73"/>
      <c r="AV643" s="73"/>
      <c r="AW643" s="73"/>
      <c r="AX643" s="73"/>
      <c r="AY643" s="73"/>
      <c r="AZ643" s="73"/>
      <c r="BA643" s="73"/>
      <c r="BB643" s="73"/>
      <c r="BC643" s="73"/>
    </row>
    <row r="644" ht="14.25" customHeight="1"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  <c r="AH644" s="73"/>
      <c r="AI644" s="73"/>
      <c r="AJ644" s="73"/>
      <c r="AK644" s="73"/>
      <c r="AL644" s="73"/>
      <c r="AM644" s="73"/>
      <c r="AN644" s="73"/>
      <c r="AO644" s="73"/>
      <c r="AP644" s="73"/>
      <c r="AQ644" s="73"/>
      <c r="AR644" s="73"/>
      <c r="AS644" s="73"/>
      <c r="AT644" s="73"/>
      <c r="AU644" s="73"/>
      <c r="AV644" s="73"/>
      <c r="AW644" s="73"/>
      <c r="AX644" s="73"/>
      <c r="AY644" s="73"/>
      <c r="AZ644" s="73"/>
      <c r="BA644" s="73"/>
      <c r="BB644" s="73"/>
      <c r="BC644" s="73"/>
    </row>
    <row r="645" ht="14.25" customHeight="1"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  <c r="AH645" s="73"/>
      <c r="AI645" s="73"/>
      <c r="AJ645" s="73"/>
      <c r="AK645" s="73"/>
      <c r="AL645" s="73"/>
      <c r="AM645" s="73"/>
      <c r="AN645" s="73"/>
      <c r="AO645" s="73"/>
      <c r="AP645" s="73"/>
      <c r="AQ645" s="73"/>
      <c r="AR645" s="73"/>
      <c r="AS645" s="73"/>
      <c r="AT645" s="73"/>
      <c r="AU645" s="73"/>
      <c r="AV645" s="73"/>
      <c r="AW645" s="73"/>
      <c r="AX645" s="73"/>
      <c r="AY645" s="73"/>
      <c r="AZ645" s="73"/>
      <c r="BA645" s="73"/>
      <c r="BB645" s="73"/>
      <c r="BC645" s="73"/>
    </row>
    <row r="646" ht="14.25" customHeight="1"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  <c r="AH646" s="73"/>
      <c r="AI646" s="73"/>
      <c r="AJ646" s="73"/>
      <c r="AK646" s="73"/>
      <c r="AL646" s="73"/>
      <c r="AM646" s="73"/>
      <c r="AN646" s="73"/>
      <c r="AO646" s="73"/>
      <c r="AP646" s="73"/>
      <c r="AQ646" s="73"/>
      <c r="AR646" s="73"/>
      <c r="AS646" s="73"/>
      <c r="AT646" s="73"/>
      <c r="AU646" s="73"/>
      <c r="AV646" s="73"/>
      <c r="AW646" s="73"/>
      <c r="AX646" s="73"/>
      <c r="AY646" s="73"/>
      <c r="AZ646" s="73"/>
      <c r="BA646" s="73"/>
      <c r="BB646" s="73"/>
      <c r="BC646" s="73"/>
    </row>
    <row r="647" ht="14.25" customHeight="1"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  <c r="AH647" s="73"/>
      <c r="AI647" s="73"/>
      <c r="AJ647" s="73"/>
      <c r="AK647" s="73"/>
      <c r="AL647" s="73"/>
      <c r="AM647" s="73"/>
      <c r="AN647" s="73"/>
      <c r="AO647" s="73"/>
      <c r="AP647" s="73"/>
      <c r="AQ647" s="73"/>
      <c r="AR647" s="73"/>
      <c r="AS647" s="73"/>
      <c r="AT647" s="73"/>
      <c r="AU647" s="73"/>
      <c r="AV647" s="73"/>
      <c r="AW647" s="73"/>
      <c r="AX647" s="73"/>
      <c r="AY647" s="73"/>
      <c r="AZ647" s="73"/>
      <c r="BA647" s="73"/>
      <c r="BB647" s="73"/>
      <c r="BC647" s="73"/>
    </row>
    <row r="648" ht="14.25" customHeight="1"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  <c r="AH648" s="73"/>
      <c r="AI648" s="73"/>
      <c r="AJ648" s="73"/>
      <c r="AK648" s="73"/>
      <c r="AL648" s="73"/>
      <c r="AM648" s="73"/>
      <c r="AN648" s="73"/>
      <c r="AO648" s="73"/>
      <c r="AP648" s="73"/>
      <c r="AQ648" s="73"/>
      <c r="AR648" s="73"/>
      <c r="AS648" s="73"/>
      <c r="AT648" s="73"/>
      <c r="AU648" s="73"/>
      <c r="AV648" s="73"/>
      <c r="AW648" s="73"/>
      <c r="AX648" s="73"/>
      <c r="AY648" s="73"/>
      <c r="AZ648" s="73"/>
      <c r="BA648" s="73"/>
      <c r="BB648" s="73"/>
      <c r="BC648" s="73"/>
    </row>
    <row r="649" ht="14.25" customHeight="1"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  <c r="AH649" s="73"/>
      <c r="AI649" s="73"/>
      <c r="AJ649" s="73"/>
      <c r="AK649" s="73"/>
      <c r="AL649" s="73"/>
      <c r="AM649" s="73"/>
      <c r="AN649" s="73"/>
      <c r="AO649" s="73"/>
      <c r="AP649" s="73"/>
      <c r="AQ649" s="73"/>
      <c r="AR649" s="73"/>
      <c r="AS649" s="73"/>
      <c r="AT649" s="73"/>
      <c r="AU649" s="73"/>
      <c r="AV649" s="73"/>
      <c r="AW649" s="73"/>
      <c r="AX649" s="73"/>
      <c r="AY649" s="73"/>
      <c r="AZ649" s="73"/>
      <c r="BA649" s="73"/>
      <c r="BB649" s="73"/>
      <c r="BC649" s="73"/>
    </row>
    <row r="650" ht="14.25" customHeight="1"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  <c r="AH650" s="73"/>
      <c r="AI650" s="73"/>
      <c r="AJ650" s="73"/>
      <c r="AK650" s="73"/>
      <c r="AL650" s="73"/>
      <c r="AM650" s="73"/>
      <c r="AN650" s="73"/>
      <c r="AO650" s="73"/>
      <c r="AP650" s="73"/>
      <c r="AQ650" s="73"/>
      <c r="AR650" s="73"/>
      <c r="AS650" s="73"/>
      <c r="AT650" s="73"/>
      <c r="AU650" s="73"/>
      <c r="AV650" s="73"/>
      <c r="AW650" s="73"/>
      <c r="AX650" s="73"/>
      <c r="AY650" s="73"/>
      <c r="AZ650" s="73"/>
      <c r="BA650" s="73"/>
      <c r="BB650" s="73"/>
      <c r="BC650" s="73"/>
    </row>
    <row r="651" ht="14.25" customHeight="1"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  <c r="AH651" s="73"/>
      <c r="AI651" s="73"/>
      <c r="AJ651" s="73"/>
      <c r="AK651" s="73"/>
      <c r="AL651" s="73"/>
      <c r="AM651" s="73"/>
      <c r="AN651" s="73"/>
      <c r="AO651" s="73"/>
      <c r="AP651" s="73"/>
      <c r="AQ651" s="73"/>
      <c r="AR651" s="73"/>
      <c r="AS651" s="73"/>
      <c r="AT651" s="73"/>
      <c r="AU651" s="73"/>
      <c r="AV651" s="73"/>
      <c r="AW651" s="73"/>
      <c r="AX651" s="73"/>
      <c r="AY651" s="73"/>
      <c r="AZ651" s="73"/>
      <c r="BA651" s="73"/>
      <c r="BB651" s="73"/>
      <c r="BC651" s="73"/>
    </row>
    <row r="652" ht="14.25" customHeight="1"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  <c r="AH652" s="73"/>
      <c r="AI652" s="73"/>
      <c r="AJ652" s="73"/>
      <c r="AK652" s="73"/>
      <c r="AL652" s="73"/>
      <c r="AM652" s="73"/>
      <c r="AN652" s="73"/>
      <c r="AO652" s="73"/>
      <c r="AP652" s="73"/>
      <c r="AQ652" s="73"/>
      <c r="AR652" s="73"/>
      <c r="AS652" s="73"/>
      <c r="AT652" s="73"/>
      <c r="AU652" s="73"/>
      <c r="AV652" s="73"/>
      <c r="AW652" s="73"/>
      <c r="AX652" s="73"/>
      <c r="AY652" s="73"/>
      <c r="AZ652" s="73"/>
      <c r="BA652" s="73"/>
      <c r="BB652" s="73"/>
      <c r="BC652" s="73"/>
    </row>
    <row r="653" ht="14.25" customHeight="1"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  <c r="AH653" s="73"/>
      <c r="AI653" s="73"/>
      <c r="AJ653" s="73"/>
      <c r="AK653" s="73"/>
      <c r="AL653" s="73"/>
      <c r="AM653" s="73"/>
      <c r="AN653" s="73"/>
      <c r="AO653" s="73"/>
      <c r="AP653" s="73"/>
      <c r="AQ653" s="73"/>
      <c r="AR653" s="73"/>
      <c r="AS653" s="73"/>
      <c r="AT653" s="73"/>
      <c r="AU653" s="73"/>
      <c r="AV653" s="73"/>
      <c r="AW653" s="73"/>
      <c r="AX653" s="73"/>
      <c r="AY653" s="73"/>
      <c r="AZ653" s="73"/>
      <c r="BA653" s="73"/>
      <c r="BB653" s="73"/>
      <c r="BC653" s="73"/>
    </row>
    <row r="654" ht="14.25" customHeight="1"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  <c r="AH654" s="73"/>
      <c r="AI654" s="73"/>
      <c r="AJ654" s="73"/>
      <c r="AK654" s="73"/>
      <c r="AL654" s="73"/>
      <c r="AM654" s="73"/>
      <c r="AN654" s="73"/>
      <c r="AO654" s="73"/>
      <c r="AP654" s="73"/>
      <c r="AQ654" s="73"/>
      <c r="AR654" s="73"/>
      <c r="AS654" s="73"/>
      <c r="AT654" s="73"/>
      <c r="AU654" s="73"/>
      <c r="AV654" s="73"/>
      <c r="AW654" s="73"/>
      <c r="AX654" s="73"/>
      <c r="AY654" s="73"/>
      <c r="AZ654" s="73"/>
      <c r="BA654" s="73"/>
      <c r="BB654" s="73"/>
      <c r="BC654" s="73"/>
    </row>
    <row r="655" ht="14.25" customHeight="1"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  <c r="AH655" s="73"/>
      <c r="AI655" s="73"/>
      <c r="AJ655" s="73"/>
      <c r="AK655" s="73"/>
      <c r="AL655" s="73"/>
      <c r="AM655" s="73"/>
      <c r="AN655" s="73"/>
      <c r="AO655" s="73"/>
      <c r="AP655" s="73"/>
      <c r="AQ655" s="73"/>
      <c r="AR655" s="73"/>
      <c r="AS655" s="73"/>
      <c r="AT655" s="73"/>
      <c r="AU655" s="73"/>
      <c r="AV655" s="73"/>
      <c r="AW655" s="73"/>
      <c r="AX655" s="73"/>
      <c r="AY655" s="73"/>
      <c r="AZ655" s="73"/>
      <c r="BA655" s="73"/>
      <c r="BB655" s="73"/>
      <c r="BC655" s="73"/>
    </row>
    <row r="656" ht="14.25" customHeight="1"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  <c r="AH656" s="73"/>
      <c r="AI656" s="73"/>
      <c r="AJ656" s="73"/>
      <c r="AK656" s="73"/>
      <c r="AL656" s="73"/>
      <c r="AM656" s="73"/>
      <c r="AN656" s="73"/>
      <c r="AO656" s="73"/>
      <c r="AP656" s="73"/>
      <c r="AQ656" s="73"/>
      <c r="AR656" s="73"/>
      <c r="AS656" s="73"/>
      <c r="AT656" s="73"/>
      <c r="AU656" s="73"/>
      <c r="AV656" s="73"/>
      <c r="AW656" s="73"/>
      <c r="AX656" s="73"/>
      <c r="AY656" s="73"/>
      <c r="AZ656" s="73"/>
      <c r="BA656" s="73"/>
      <c r="BB656" s="73"/>
      <c r="BC656" s="73"/>
    </row>
    <row r="657" ht="14.25" customHeight="1"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  <c r="AH657" s="73"/>
      <c r="AI657" s="73"/>
      <c r="AJ657" s="73"/>
      <c r="AK657" s="73"/>
      <c r="AL657" s="73"/>
      <c r="AM657" s="73"/>
      <c r="AN657" s="73"/>
      <c r="AO657" s="73"/>
      <c r="AP657" s="73"/>
      <c r="AQ657" s="73"/>
      <c r="AR657" s="73"/>
      <c r="AS657" s="73"/>
      <c r="AT657" s="73"/>
      <c r="AU657" s="73"/>
      <c r="AV657" s="73"/>
      <c r="AW657" s="73"/>
      <c r="AX657" s="73"/>
      <c r="AY657" s="73"/>
      <c r="AZ657" s="73"/>
      <c r="BA657" s="73"/>
      <c r="BB657" s="73"/>
      <c r="BC657" s="73"/>
    </row>
    <row r="658" ht="14.25" customHeight="1"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  <c r="AH658" s="73"/>
      <c r="AI658" s="73"/>
      <c r="AJ658" s="73"/>
      <c r="AK658" s="73"/>
      <c r="AL658" s="73"/>
      <c r="AM658" s="73"/>
      <c r="AN658" s="73"/>
      <c r="AO658" s="73"/>
      <c r="AP658" s="73"/>
      <c r="AQ658" s="73"/>
      <c r="AR658" s="73"/>
      <c r="AS658" s="73"/>
      <c r="AT658" s="73"/>
      <c r="AU658" s="73"/>
      <c r="AV658" s="73"/>
      <c r="AW658" s="73"/>
      <c r="AX658" s="73"/>
      <c r="AY658" s="73"/>
      <c r="AZ658" s="73"/>
      <c r="BA658" s="73"/>
      <c r="BB658" s="73"/>
      <c r="BC658" s="73"/>
    </row>
    <row r="659" ht="14.25" customHeight="1"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  <c r="AH659" s="73"/>
      <c r="AI659" s="73"/>
      <c r="AJ659" s="73"/>
      <c r="AK659" s="73"/>
      <c r="AL659" s="73"/>
      <c r="AM659" s="73"/>
      <c r="AN659" s="73"/>
      <c r="AO659" s="73"/>
      <c r="AP659" s="73"/>
      <c r="AQ659" s="73"/>
      <c r="AR659" s="73"/>
      <c r="AS659" s="73"/>
      <c r="AT659" s="73"/>
      <c r="AU659" s="73"/>
      <c r="AV659" s="73"/>
      <c r="AW659" s="73"/>
      <c r="AX659" s="73"/>
      <c r="AY659" s="73"/>
      <c r="AZ659" s="73"/>
      <c r="BA659" s="73"/>
      <c r="BB659" s="73"/>
      <c r="BC659" s="73"/>
    </row>
    <row r="660" ht="14.25" customHeight="1"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  <c r="AH660" s="73"/>
      <c r="AI660" s="73"/>
      <c r="AJ660" s="73"/>
      <c r="AK660" s="73"/>
      <c r="AL660" s="73"/>
      <c r="AM660" s="73"/>
      <c r="AN660" s="73"/>
      <c r="AO660" s="73"/>
      <c r="AP660" s="73"/>
      <c r="AQ660" s="73"/>
      <c r="AR660" s="73"/>
      <c r="AS660" s="73"/>
      <c r="AT660" s="73"/>
      <c r="AU660" s="73"/>
      <c r="AV660" s="73"/>
      <c r="AW660" s="73"/>
      <c r="AX660" s="73"/>
      <c r="AY660" s="73"/>
      <c r="AZ660" s="73"/>
      <c r="BA660" s="73"/>
      <c r="BB660" s="73"/>
      <c r="BC660" s="73"/>
    </row>
    <row r="661" ht="14.25" customHeight="1"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  <c r="AH661" s="73"/>
      <c r="AI661" s="73"/>
      <c r="AJ661" s="73"/>
      <c r="AK661" s="73"/>
      <c r="AL661" s="73"/>
      <c r="AM661" s="73"/>
      <c r="AN661" s="73"/>
      <c r="AO661" s="73"/>
      <c r="AP661" s="73"/>
      <c r="AQ661" s="73"/>
      <c r="AR661" s="73"/>
      <c r="AS661" s="73"/>
      <c r="AT661" s="73"/>
      <c r="AU661" s="73"/>
      <c r="AV661" s="73"/>
      <c r="AW661" s="73"/>
      <c r="AX661" s="73"/>
      <c r="AY661" s="73"/>
      <c r="AZ661" s="73"/>
      <c r="BA661" s="73"/>
      <c r="BB661" s="73"/>
      <c r="BC661" s="73"/>
    </row>
    <row r="662" ht="14.25" customHeight="1"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  <c r="AH662" s="73"/>
      <c r="AI662" s="73"/>
      <c r="AJ662" s="73"/>
      <c r="AK662" s="73"/>
      <c r="AL662" s="73"/>
      <c r="AM662" s="73"/>
      <c r="AN662" s="73"/>
      <c r="AO662" s="73"/>
      <c r="AP662" s="73"/>
      <c r="AQ662" s="73"/>
      <c r="AR662" s="73"/>
      <c r="AS662" s="73"/>
      <c r="AT662" s="73"/>
      <c r="AU662" s="73"/>
      <c r="AV662" s="73"/>
      <c r="AW662" s="73"/>
      <c r="AX662" s="73"/>
      <c r="AY662" s="73"/>
      <c r="AZ662" s="73"/>
      <c r="BA662" s="73"/>
      <c r="BB662" s="73"/>
      <c r="BC662" s="73"/>
    </row>
    <row r="663" ht="14.25" customHeight="1"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  <c r="AH663" s="73"/>
      <c r="AI663" s="73"/>
      <c r="AJ663" s="73"/>
      <c r="AK663" s="73"/>
      <c r="AL663" s="73"/>
      <c r="AM663" s="73"/>
      <c r="AN663" s="73"/>
      <c r="AO663" s="73"/>
      <c r="AP663" s="73"/>
      <c r="AQ663" s="73"/>
      <c r="AR663" s="73"/>
      <c r="AS663" s="73"/>
      <c r="AT663" s="73"/>
      <c r="AU663" s="73"/>
      <c r="AV663" s="73"/>
      <c r="AW663" s="73"/>
      <c r="AX663" s="73"/>
      <c r="AY663" s="73"/>
      <c r="AZ663" s="73"/>
      <c r="BA663" s="73"/>
      <c r="BB663" s="73"/>
      <c r="BC663" s="73"/>
    </row>
    <row r="664" ht="14.25" customHeight="1"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  <c r="AH664" s="73"/>
      <c r="AI664" s="73"/>
      <c r="AJ664" s="73"/>
      <c r="AK664" s="73"/>
      <c r="AL664" s="73"/>
      <c r="AM664" s="73"/>
      <c r="AN664" s="73"/>
      <c r="AO664" s="73"/>
      <c r="AP664" s="73"/>
      <c r="AQ664" s="73"/>
      <c r="AR664" s="73"/>
      <c r="AS664" s="73"/>
      <c r="AT664" s="73"/>
      <c r="AU664" s="73"/>
      <c r="AV664" s="73"/>
      <c r="AW664" s="73"/>
      <c r="AX664" s="73"/>
      <c r="AY664" s="73"/>
      <c r="AZ664" s="73"/>
      <c r="BA664" s="73"/>
      <c r="BB664" s="73"/>
      <c r="BC664" s="73"/>
    </row>
    <row r="665" ht="14.25" customHeight="1"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  <c r="AH665" s="73"/>
      <c r="AI665" s="73"/>
      <c r="AJ665" s="73"/>
      <c r="AK665" s="73"/>
      <c r="AL665" s="73"/>
      <c r="AM665" s="73"/>
      <c r="AN665" s="73"/>
      <c r="AO665" s="73"/>
      <c r="AP665" s="73"/>
      <c r="AQ665" s="73"/>
      <c r="AR665" s="73"/>
      <c r="AS665" s="73"/>
      <c r="AT665" s="73"/>
      <c r="AU665" s="73"/>
      <c r="AV665" s="73"/>
      <c r="AW665" s="73"/>
      <c r="AX665" s="73"/>
      <c r="AY665" s="73"/>
      <c r="AZ665" s="73"/>
      <c r="BA665" s="73"/>
      <c r="BB665" s="73"/>
      <c r="BC665" s="73"/>
    </row>
    <row r="666" ht="14.25" customHeight="1"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  <c r="AH666" s="73"/>
      <c r="AI666" s="73"/>
      <c r="AJ666" s="73"/>
      <c r="AK666" s="73"/>
      <c r="AL666" s="73"/>
      <c r="AM666" s="73"/>
      <c r="AN666" s="73"/>
      <c r="AO666" s="73"/>
      <c r="AP666" s="73"/>
      <c r="AQ666" s="73"/>
      <c r="AR666" s="73"/>
      <c r="AS666" s="73"/>
      <c r="AT666" s="73"/>
      <c r="AU666" s="73"/>
      <c r="AV666" s="73"/>
      <c r="AW666" s="73"/>
      <c r="AX666" s="73"/>
      <c r="AY666" s="73"/>
      <c r="AZ666" s="73"/>
      <c r="BA666" s="73"/>
      <c r="BB666" s="73"/>
      <c r="BC666" s="73"/>
    </row>
    <row r="667" ht="14.25" customHeight="1"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  <c r="AH667" s="73"/>
      <c r="AI667" s="73"/>
      <c r="AJ667" s="73"/>
      <c r="AK667" s="73"/>
      <c r="AL667" s="73"/>
      <c r="AM667" s="73"/>
      <c r="AN667" s="73"/>
      <c r="AO667" s="73"/>
      <c r="AP667" s="73"/>
      <c r="AQ667" s="73"/>
      <c r="AR667" s="73"/>
      <c r="AS667" s="73"/>
      <c r="AT667" s="73"/>
      <c r="AU667" s="73"/>
      <c r="AV667" s="73"/>
      <c r="AW667" s="73"/>
      <c r="AX667" s="73"/>
      <c r="AY667" s="73"/>
      <c r="AZ667" s="73"/>
      <c r="BA667" s="73"/>
      <c r="BB667" s="73"/>
      <c r="BC667" s="73"/>
    </row>
    <row r="668" ht="14.25" customHeight="1"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  <c r="AH668" s="73"/>
      <c r="AI668" s="73"/>
      <c r="AJ668" s="73"/>
      <c r="AK668" s="73"/>
      <c r="AL668" s="73"/>
      <c r="AM668" s="73"/>
      <c r="AN668" s="73"/>
      <c r="AO668" s="73"/>
      <c r="AP668" s="73"/>
      <c r="AQ668" s="73"/>
      <c r="AR668" s="73"/>
      <c r="AS668" s="73"/>
      <c r="AT668" s="73"/>
      <c r="AU668" s="73"/>
      <c r="AV668" s="73"/>
      <c r="AW668" s="73"/>
      <c r="AX668" s="73"/>
      <c r="AY668" s="73"/>
      <c r="AZ668" s="73"/>
      <c r="BA668" s="73"/>
      <c r="BB668" s="73"/>
      <c r="BC668" s="73"/>
    </row>
    <row r="669" ht="14.25" customHeight="1"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  <c r="AH669" s="73"/>
      <c r="AI669" s="73"/>
      <c r="AJ669" s="73"/>
      <c r="AK669" s="73"/>
      <c r="AL669" s="73"/>
      <c r="AM669" s="73"/>
      <c r="AN669" s="73"/>
      <c r="AO669" s="73"/>
      <c r="AP669" s="73"/>
      <c r="AQ669" s="73"/>
      <c r="AR669" s="73"/>
      <c r="AS669" s="73"/>
      <c r="AT669" s="73"/>
      <c r="AU669" s="73"/>
      <c r="AV669" s="73"/>
      <c r="AW669" s="73"/>
      <c r="AX669" s="73"/>
      <c r="AY669" s="73"/>
      <c r="AZ669" s="73"/>
      <c r="BA669" s="73"/>
      <c r="BB669" s="73"/>
      <c r="BC669" s="73"/>
    </row>
    <row r="670" ht="14.25" customHeight="1"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  <c r="AH670" s="73"/>
      <c r="AI670" s="73"/>
      <c r="AJ670" s="73"/>
      <c r="AK670" s="73"/>
      <c r="AL670" s="73"/>
      <c r="AM670" s="73"/>
      <c r="AN670" s="73"/>
      <c r="AO670" s="73"/>
      <c r="AP670" s="73"/>
      <c r="AQ670" s="73"/>
      <c r="AR670" s="73"/>
      <c r="AS670" s="73"/>
      <c r="AT670" s="73"/>
      <c r="AU670" s="73"/>
      <c r="AV670" s="73"/>
      <c r="AW670" s="73"/>
      <c r="AX670" s="73"/>
      <c r="AY670" s="73"/>
      <c r="AZ670" s="73"/>
      <c r="BA670" s="73"/>
      <c r="BB670" s="73"/>
      <c r="BC670" s="73"/>
    </row>
    <row r="671" ht="14.25" customHeight="1"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  <c r="AH671" s="73"/>
      <c r="AI671" s="73"/>
      <c r="AJ671" s="73"/>
      <c r="AK671" s="73"/>
      <c r="AL671" s="73"/>
      <c r="AM671" s="73"/>
      <c r="AN671" s="73"/>
      <c r="AO671" s="73"/>
      <c r="AP671" s="73"/>
      <c r="AQ671" s="73"/>
      <c r="AR671" s="73"/>
      <c r="AS671" s="73"/>
      <c r="AT671" s="73"/>
      <c r="AU671" s="73"/>
      <c r="AV671" s="73"/>
      <c r="AW671" s="73"/>
      <c r="AX671" s="73"/>
      <c r="AY671" s="73"/>
      <c r="AZ671" s="73"/>
      <c r="BA671" s="73"/>
      <c r="BB671" s="73"/>
      <c r="BC671" s="73"/>
    </row>
    <row r="672" ht="14.25" customHeight="1"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  <c r="AH672" s="73"/>
      <c r="AI672" s="73"/>
      <c r="AJ672" s="73"/>
      <c r="AK672" s="73"/>
      <c r="AL672" s="73"/>
      <c r="AM672" s="73"/>
      <c r="AN672" s="73"/>
      <c r="AO672" s="73"/>
      <c r="AP672" s="73"/>
      <c r="AQ672" s="73"/>
      <c r="AR672" s="73"/>
      <c r="AS672" s="73"/>
      <c r="AT672" s="73"/>
      <c r="AU672" s="73"/>
      <c r="AV672" s="73"/>
      <c r="AW672" s="73"/>
      <c r="AX672" s="73"/>
      <c r="AY672" s="73"/>
      <c r="AZ672" s="73"/>
      <c r="BA672" s="73"/>
      <c r="BB672" s="73"/>
      <c r="BC672" s="73"/>
    </row>
    <row r="673" ht="14.25" customHeight="1"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  <c r="AH673" s="73"/>
      <c r="AI673" s="73"/>
      <c r="AJ673" s="73"/>
      <c r="AK673" s="73"/>
      <c r="AL673" s="73"/>
      <c r="AM673" s="73"/>
      <c r="AN673" s="73"/>
      <c r="AO673" s="73"/>
      <c r="AP673" s="73"/>
      <c r="AQ673" s="73"/>
      <c r="AR673" s="73"/>
      <c r="AS673" s="73"/>
      <c r="AT673" s="73"/>
      <c r="AU673" s="73"/>
      <c r="AV673" s="73"/>
      <c r="AW673" s="73"/>
      <c r="AX673" s="73"/>
      <c r="AY673" s="73"/>
      <c r="AZ673" s="73"/>
      <c r="BA673" s="73"/>
      <c r="BB673" s="73"/>
      <c r="BC673" s="73"/>
    </row>
    <row r="674" ht="14.25" customHeight="1"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  <c r="AH674" s="73"/>
      <c r="AI674" s="73"/>
      <c r="AJ674" s="73"/>
      <c r="AK674" s="73"/>
      <c r="AL674" s="73"/>
      <c r="AM674" s="73"/>
      <c r="AN674" s="73"/>
      <c r="AO674" s="73"/>
      <c r="AP674" s="73"/>
      <c r="AQ674" s="73"/>
      <c r="AR674" s="73"/>
      <c r="AS674" s="73"/>
      <c r="AT674" s="73"/>
      <c r="AU674" s="73"/>
      <c r="AV674" s="73"/>
      <c r="AW674" s="73"/>
      <c r="AX674" s="73"/>
      <c r="AY674" s="73"/>
      <c r="AZ674" s="73"/>
      <c r="BA674" s="73"/>
      <c r="BB674" s="73"/>
      <c r="BC674" s="73"/>
    </row>
    <row r="675" ht="14.25" customHeight="1"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  <c r="AH675" s="73"/>
      <c r="AI675" s="73"/>
      <c r="AJ675" s="73"/>
      <c r="AK675" s="73"/>
      <c r="AL675" s="73"/>
      <c r="AM675" s="73"/>
      <c r="AN675" s="73"/>
      <c r="AO675" s="73"/>
      <c r="AP675" s="73"/>
      <c r="AQ675" s="73"/>
      <c r="AR675" s="73"/>
      <c r="AS675" s="73"/>
      <c r="AT675" s="73"/>
      <c r="AU675" s="73"/>
      <c r="AV675" s="73"/>
      <c r="AW675" s="73"/>
      <c r="AX675" s="73"/>
      <c r="AY675" s="73"/>
      <c r="AZ675" s="73"/>
      <c r="BA675" s="73"/>
      <c r="BB675" s="73"/>
      <c r="BC675" s="73"/>
    </row>
    <row r="676" ht="14.25" customHeight="1"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  <c r="AH676" s="73"/>
      <c r="AI676" s="73"/>
      <c r="AJ676" s="73"/>
      <c r="AK676" s="73"/>
      <c r="AL676" s="73"/>
      <c r="AM676" s="73"/>
      <c r="AN676" s="73"/>
      <c r="AO676" s="73"/>
      <c r="AP676" s="73"/>
      <c r="AQ676" s="73"/>
      <c r="AR676" s="73"/>
      <c r="AS676" s="73"/>
      <c r="AT676" s="73"/>
      <c r="AU676" s="73"/>
      <c r="AV676" s="73"/>
      <c r="AW676" s="73"/>
      <c r="AX676" s="73"/>
      <c r="AY676" s="73"/>
      <c r="AZ676" s="73"/>
      <c r="BA676" s="73"/>
      <c r="BB676" s="73"/>
      <c r="BC676" s="73"/>
    </row>
    <row r="677" ht="14.25" customHeight="1"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  <c r="AH677" s="73"/>
      <c r="AI677" s="73"/>
      <c r="AJ677" s="73"/>
      <c r="AK677" s="73"/>
      <c r="AL677" s="73"/>
      <c r="AM677" s="73"/>
      <c r="AN677" s="73"/>
      <c r="AO677" s="73"/>
      <c r="AP677" s="73"/>
      <c r="AQ677" s="73"/>
      <c r="AR677" s="73"/>
      <c r="AS677" s="73"/>
      <c r="AT677" s="73"/>
      <c r="AU677" s="73"/>
      <c r="AV677" s="73"/>
      <c r="AW677" s="73"/>
      <c r="AX677" s="73"/>
      <c r="AY677" s="73"/>
      <c r="AZ677" s="73"/>
      <c r="BA677" s="73"/>
      <c r="BB677" s="73"/>
      <c r="BC677" s="73"/>
    </row>
    <row r="678" ht="14.25" customHeight="1"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  <c r="AH678" s="73"/>
      <c r="AI678" s="73"/>
      <c r="AJ678" s="73"/>
      <c r="AK678" s="73"/>
      <c r="AL678" s="73"/>
      <c r="AM678" s="73"/>
      <c r="AN678" s="73"/>
      <c r="AO678" s="73"/>
      <c r="AP678" s="73"/>
      <c r="AQ678" s="73"/>
      <c r="AR678" s="73"/>
      <c r="AS678" s="73"/>
      <c r="AT678" s="73"/>
      <c r="AU678" s="73"/>
      <c r="AV678" s="73"/>
      <c r="AW678" s="73"/>
      <c r="AX678" s="73"/>
      <c r="AY678" s="73"/>
      <c r="AZ678" s="73"/>
      <c r="BA678" s="73"/>
      <c r="BB678" s="73"/>
      <c r="BC678" s="73"/>
    </row>
    <row r="679" ht="14.25" customHeight="1"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  <c r="AH679" s="73"/>
      <c r="AI679" s="73"/>
      <c r="AJ679" s="73"/>
      <c r="AK679" s="73"/>
      <c r="AL679" s="73"/>
      <c r="AM679" s="73"/>
      <c r="AN679" s="73"/>
      <c r="AO679" s="73"/>
      <c r="AP679" s="73"/>
      <c r="AQ679" s="73"/>
      <c r="AR679" s="73"/>
      <c r="AS679" s="73"/>
      <c r="AT679" s="73"/>
      <c r="AU679" s="73"/>
      <c r="AV679" s="73"/>
      <c r="AW679" s="73"/>
      <c r="AX679" s="73"/>
      <c r="AY679" s="73"/>
      <c r="AZ679" s="73"/>
      <c r="BA679" s="73"/>
      <c r="BB679" s="73"/>
      <c r="BC679" s="73"/>
    </row>
    <row r="680" ht="14.25" customHeight="1"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  <c r="AH680" s="73"/>
      <c r="AI680" s="73"/>
      <c r="AJ680" s="73"/>
      <c r="AK680" s="73"/>
      <c r="AL680" s="73"/>
      <c r="AM680" s="73"/>
      <c r="AN680" s="73"/>
      <c r="AO680" s="73"/>
      <c r="AP680" s="73"/>
      <c r="AQ680" s="73"/>
      <c r="AR680" s="73"/>
      <c r="AS680" s="73"/>
      <c r="AT680" s="73"/>
      <c r="AU680" s="73"/>
      <c r="AV680" s="73"/>
      <c r="AW680" s="73"/>
      <c r="AX680" s="73"/>
      <c r="AY680" s="73"/>
      <c r="AZ680" s="73"/>
      <c r="BA680" s="73"/>
      <c r="BB680" s="73"/>
      <c r="BC680" s="73"/>
    </row>
    <row r="681" ht="14.25" customHeight="1"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  <c r="AH681" s="73"/>
      <c r="AI681" s="73"/>
      <c r="AJ681" s="73"/>
      <c r="AK681" s="73"/>
      <c r="AL681" s="73"/>
      <c r="AM681" s="73"/>
      <c r="AN681" s="73"/>
      <c r="AO681" s="73"/>
      <c r="AP681" s="73"/>
      <c r="AQ681" s="73"/>
      <c r="AR681" s="73"/>
      <c r="AS681" s="73"/>
      <c r="AT681" s="73"/>
      <c r="AU681" s="73"/>
      <c r="AV681" s="73"/>
      <c r="AW681" s="73"/>
      <c r="AX681" s="73"/>
      <c r="AY681" s="73"/>
      <c r="AZ681" s="73"/>
      <c r="BA681" s="73"/>
      <c r="BB681" s="73"/>
      <c r="BC681" s="73"/>
    </row>
    <row r="682" ht="14.25" customHeight="1"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  <c r="AH682" s="73"/>
      <c r="AI682" s="73"/>
      <c r="AJ682" s="73"/>
      <c r="AK682" s="73"/>
      <c r="AL682" s="73"/>
      <c r="AM682" s="73"/>
      <c r="AN682" s="73"/>
      <c r="AO682" s="73"/>
      <c r="AP682" s="73"/>
      <c r="AQ682" s="73"/>
      <c r="AR682" s="73"/>
      <c r="AS682" s="73"/>
      <c r="AT682" s="73"/>
      <c r="AU682" s="73"/>
      <c r="AV682" s="73"/>
      <c r="AW682" s="73"/>
      <c r="AX682" s="73"/>
      <c r="AY682" s="73"/>
      <c r="AZ682" s="73"/>
      <c r="BA682" s="73"/>
      <c r="BB682" s="73"/>
      <c r="BC682" s="73"/>
    </row>
    <row r="683" ht="14.25" customHeight="1"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  <c r="AH683" s="73"/>
      <c r="AI683" s="73"/>
      <c r="AJ683" s="73"/>
      <c r="AK683" s="73"/>
      <c r="AL683" s="73"/>
      <c r="AM683" s="73"/>
      <c r="AN683" s="73"/>
      <c r="AO683" s="73"/>
      <c r="AP683" s="73"/>
      <c r="AQ683" s="73"/>
      <c r="AR683" s="73"/>
      <c r="AS683" s="73"/>
      <c r="AT683" s="73"/>
      <c r="AU683" s="73"/>
      <c r="AV683" s="73"/>
      <c r="AW683" s="73"/>
      <c r="AX683" s="73"/>
      <c r="AY683" s="73"/>
      <c r="AZ683" s="73"/>
      <c r="BA683" s="73"/>
      <c r="BB683" s="73"/>
      <c r="BC683" s="73"/>
    </row>
    <row r="684" ht="14.25" customHeight="1"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  <c r="AH684" s="73"/>
      <c r="AI684" s="73"/>
      <c r="AJ684" s="73"/>
      <c r="AK684" s="73"/>
      <c r="AL684" s="73"/>
      <c r="AM684" s="73"/>
      <c r="AN684" s="73"/>
      <c r="AO684" s="73"/>
      <c r="AP684" s="73"/>
      <c r="AQ684" s="73"/>
      <c r="AR684" s="73"/>
      <c r="AS684" s="73"/>
      <c r="AT684" s="73"/>
      <c r="AU684" s="73"/>
      <c r="AV684" s="73"/>
      <c r="AW684" s="73"/>
      <c r="AX684" s="73"/>
      <c r="AY684" s="73"/>
      <c r="AZ684" s="73"/>
      <c r="BA684" s="73"/>
      <c r="BB684" s="73"/>
      <c r="BC684" s="73"/>
    </row>
    <row r="685" ht="14.25" customHeight="1"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  <c r="AH685" s="73"/>
      <c r="AI685" s="73"/>
      <c r="AJ685" s="73"/>
      <c r="AK685" s="73"/>
      <c r="AL685" s="73"/>
      <c r="AM685" s="73"/>
      <c r="AN685" s="73"/>
      <c r="AO685" s="73"/>
      <c r="AP685" s="73"/>
      <c r="AQ685" s="73"/>
      <c r="AR685" s="73"/>
      <c r="AS685" s="73"/>
      <c r="AT685" s="73"/>
      <c r="AU685" s="73"/>
      <c r="AV685" s="73"/>
      <c r="AW685" s="73"/>
      <c r="AX685" s="73"/>
      <c r="AY685" s="73"/>
      <c r="AZ685" s="73"/>
      <c r="BA685" s="73"/>
      <c r="BB685" s="73"/>
      <c r="BC685" s="73"/>
    </row>
    <row r="686" ht="14.25" customHeight="1"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  <c r="AH686" s="73"/>
      <c r="AI686" s="73"/>
      <c r="AJ686" s="73"/>
      <c r="AK686" s="73"/>
      <c r="AL686" s="73"/>
      <c r="AM686" s="73"/>
      <c r="AN686" s="73"/>
      <c r="AO686" s="73"/>
      <c r="AP686" s="73"/>
      <c r="AQ686" s="73"/>
      <c r="AR686" s="73"/>
      <c r="AS686" s="73"/>
      <c r="AT686" s="73"/>
      <c r="AU686" s="73"/>
      <c r="AV686" s="73"/>
      <c r="AW686" s="73"/>
      <c r="AX686" s="73"/>
      <c r="AY686" s="73"/>
      <c r="AZ686" s="73"/>
      <c r="BA686" s="73"/>
      <c r="BB686" s="73"/>
      <c r="BC686" s="73"/>
    </row>
    <row r="687" ht="14.25" customHeight="1"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  <c r="AH687" s="73"/>
      <c r="AI687" s="73"/>
      <c r="AJ687" s="73"/>
      <c r="AK687" s="73"/>
      <c r="AL687" s="73"/>
      <c r="AM687" s="73"/>
      <c r="AN687" s="73"/>
      <c r="AO687" s="73"/>
      <c r="AP687" s="73"/>
      <c r="AQ687" s="73"/>
      <c r="AR687" s="73"/>
      <c r="AS687" s="73"/>
      <c r="AT687" s="73"/>
      <c r="AU687" s="73"/>
      <c r="AV687" s="73"/>
      <c r="AW687" s="73"/>
      <c r="AX687" s="73"/>
      <c r="AY687" s="73"/>
      <c r="AZ687" s="73"/>
      <c r="BA687" s="73"/>
      <c r="BB687" s="73"/>
      <c r="BC687" s="73"/>
    </row>
    <row r="688" ht="14.25" customHeight="1"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  <c r="AH688" s="73"/>
      <c r="AI688" s="73"/>
      <c r="AJ688" s="73"/>
      <c r="AK688" s="73"/>
      <c r="AL688" s="73"/>
      <c r="AM688" s="73"/>
      <c r="AN688" s="73"/>
      <c r="AO688" s="73"/>
      <c r="AP688" s="73"/>
      <c r="AQ688" s="73"/>
      <c r="AR688" s="73"/>
      <c r="AS688" s="73"/>
      <c r="AT688" s="73"/>
      <c r="AU688" s="73"/>
      <c r="AV688" s="73"/>
      <c r="AW688" s="73"/>
      <c r="AX688" s="73"/>
      <c r="AY688" s="73"/>
      <c r="AZ688" s="73"/>
      <c r="BA688" s="73"/>
      <c r="BB688" s="73"/>
      <c r="BC688" s="73"/>
    </row>
    <row r="689" ht="14.25" customHeight="1"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  <c r="AH689" s="73"/>
      <c r="AI689" s="73"/>
      <c r="AJ689" s="73"/>
      <c r="AK689" s="73"/>
      <c r="AL689" s="73"/>
      <c r="AM689" s="73"/>
      <c r="AN689" s="73"/>
      <c r="AO689" s="73"/>
      <c r="AP689" s="73"/>
      <c r="AQ689" s="73"/>
      <c r="AR689" s="73"/>
      <c r="AS689" s="73"/>
      <c r="AT689" s="73"/>
      <c r="AU689" s="73"/>
      <c r="AV689" s="73"/>
      <c r="AW689" s="73"/>
      <c r="AX689" s="73"/>
      <c r="AY689" s="73"/>
      <c r="AZ689" s="73"/>
      <c r="BA689" s="73"/>
      <c r="BB689" s="73"/>
      <c r="BC689" s="73"/>
    </row>
    <row r="690" ht="14.25" customHeight="1"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  <c r="AH690" s="73"/>
      <c r="AI690" s="73"/>
      <c r="AJ690" s="73"/>
      <c r="AK690" s="73"/>
      <c r="AL690" s="73"/>
      <c r="AM690" s="73"/>
      <c r="AN690" s="73"/>
      <c r="AO690" s="73"/>
      <c r="AP690" s="73"/>
      <c r="AQ690" s="73"/>
      <c r="AR690" s="73"/>
      <c r="AS690" s="73"/>
      <c r="AT690" s="73"/>
      <c r="AU690" s="73"/>
      <c r="AV690" s="73"/>
      <c r="AW690" s="73"/>
      <c r="AX690" s="73"/>
      <c r="AY690" s="73"/>
      <c r="AZ690" s="73"/>
      <c r="BA690" s="73"/>
      <c r="BB690" s="73"/>
      <c r="BC690" s="73"/>
    </row>
    <row r="691" ht="14.25" customHeight="1"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  <c r="AH691" s="73"/>
      <c r="AI691" s="73"/>
      <c r="AJ691" s="73"/>
      <c r="AK691" s="73"/>
      <c r="AL691" s="73"/>
      <c r="AM691" s="73"/>
      <c r="AN691" s="73"/>
      <c r="AO691" s="73"/>
      <c r="AP691" s="73"/>
      <c r="AQ691" s="73"/>
      <c r="AR691" s="73"/>
      <c r="AS691" s="73"/>
      <c r="AT691" s="73"/>
      <c r="AU691" s="73"/>
      <c r="AV691" s="73"/>
      <c r="AW691" s="73"/>
      <c r="AX691" s="73"/>
      <c r="AY691" s="73"/>
      <c r="AZ691" s="73"/>
      <c r="BA691" s="73"/>
      <c r="BB691" s="73"/>
      <c r="BC691" s="73"/>
    </row>
    <row r="692" ht="14.25" customHeight="1"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  <c r="AH692" s="73"/>
      <c r="AI692" s="73"/>
      <c r="AJ692" s="73"/>
      <c r="AK692" s="73"/>
      <c r="AL692" s="73"/>
      <c r="AM692" s="73"/>
      <c r="AN692" s="73"/>
      <c r="AO692" s="73"/>
      <c r="AP692" s="73"/>
      <c r="AQ692" s="73"/>
      <c r="AR692" s="73"/>
      <c r="AS692" s="73"/>
      <c r="AT692" s="73"/>
      <c r="AU692" s="73"/>
      <c r="AV692" s="73"/>
      <c r="AW692" s="73"/>
      <c r="AX692" s="73"/>
      <c r="AY692" s="73"/>
      <c r="AZ692" s="73"/>
      <c r="BA692" s="73"/>
      <c r="BB692" s="73"/>
      <c r="BC692" s="73"/>
    </row>
    <row r="693" ht="14.25" customHeight="1"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  <c r="AH693" s="73"/>
      <c r="AI693" s="73"/>
      <c r="AJ693" s="73"/>
      <c r="AK693" s="73"/>
      <c r="AL693" s="73"/>
      <c r="AM693" s="73"/>
      <c r="AN693" s="73"/>
      <c r="AO693" s="73"/>
      <c r="AP693" s="73"/>
      <c r="AQ693" s="73"/>
      <c r="AR693" s="73"/>
      <c r="AS693" s="73"/>
      <c r="AT693" s="73"/>
      <c r="AU693" s="73"/>
      <c r="AV693" s="73"/>
      <c r="AW693" s="73"/>
      <c r="AX693" s="73"/>
      <c r="AY693" s="73"/>
      <c r="AZ693" s="73"/>
      <c r="BA693" s="73"/>
      <c r="BB693" s="73"/>
      <c r="BC693" s="73"/>
    </row>
    <row r="694" ht="14.25" customHeight="1"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  <c r="AH694" s="73"/>
      <c r="AI694" s="73"/>
      <c r="AJ694" s="73"/>
      <c r="AK694" s="73"/>
      <c r="AL694" s="73"/>
      <c r="AM694" s="73"/>
      <c r="AN694" s="73"/>
      <c r="AO694" s="73"/>
      <c r="AP694" s="73"/>
      <c r="AQ694" s="73"/>
      <c r="AR694" s="73"/>
      <c r="AS694" s="73"/>
      <c r="AT694" s="73"/>
      <c r="AU694" s="73"/>
      <c r="AV694" s="73"/>
      <c r="AW694" s="73"/>
      <c r="AX694" s="73"/>
      <c r="AY694" s="73"/>
      <c r="AZ694" s="73"/>
      <c r="BA694" s="73"/>
      <c r="BB694" s="73"/>
      <c r="BC694" s="73"/>
    </row>
    <row r="695" ht="14.25" customHeight="1"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  <c r="AH695" s="73"/>
      <c r="AI695" s="73"/>
      <c r="AJ695" s="73"/>
      <c r="AK695" s="73"/>
      <c r="AL695" s="73"/>
      <c r="AM695" s="73"/>
      <c r="AN695" s="73"/>
      <c r="AO695" s="73"/>
      <c r="AP695" s="73"/>
      <c r="AQ695" s="73"/>
      <c r="AR695" s="73"/>
      <c r="AS695" s="73"/>
      <c r="AT695" s="73"/>
      <c r="AU695" s="73"/>
      <c r="AV695" s="73"/>
      <c r="AW695" s="73"/>
      <c r="AX695" s="73"/>
      <c r="AY695" s="73"/>
      <c r="AZ695" s="73"/>
      <c r="BA695" s="73"/>
      <c r="BB695" s="73"/>
      <c r="BC695" s="73"/>
    </row>
    <row r="696" ht="14.25" customHeight="1"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  <c r="AH696" s="73"/>
      <c r="AI696" s="73"/>
      <c r="AJ696" s="73"/>
      <c r="AK696" s="73"/>
      <c r="AL696" s="73"/>
      <c r="AM696" s="73"/>
      <c r="AN696" s="73"/>
      <c r="AO696" s="73"/>
      <c r="AP696" s="73"/>
      <c r="AQ696" s="73"/>
      <c r="AR696" s="73"/>
      <c r="AS696" s="73"/>
      <c r="AT696" s="73"/>
      <c r="AU696" s="73"/>
      <c r="AV696" s="73"/>
      <c r="AW696" s="73"/>
      <c r="AX696" s="73"/>
      <c r="AY696" s="73"/>
      <c r="AZ696" s="73"/>
      <c r="BA696" s="73"/>
      <c r="BB696" s="73"/>
      <c r="BC696" s="73"/>
    </row>
    <row r="697" ht="14.25" customHeight="1"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  <c r="AH697" s="73"/>
      <c r="AI697" s="73"/>
      <c r="AJ697" s="73"/>
      <c r="AK697" s="73"/>
      <c r="AL697" s="73"/>
      <c r="AM697" s="73"/>
      <c r="AN697" s="73"/>
      <c r="AO697" s="73"/>
      <c r="AP697" s="73"/>
      <c r="AQ697" s="73"/>
      <c r="AR697" s="73"/>
      <c r="AS697" s="73"/>
      <c r="AT697" s="73"/>
      <c r="AU697" s="73"/>
      <c r="AV697" s="73"/>
      <c r="AW697" s="73"/>
      <c r="AX697" s="73"/>
      <c r="AY697" s="73"/>
      <c r="AZ697" s="73"/>
      <c r="BA697" s="73"/>
      <c r="BB697" s="73"/>
      <c r="BC697" s="73"/>
    </row>
    <row r="698" ht="14.25" customHeight="1"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  <c r="AH698" s="73"/>
      <c r="AI698" s="73"/>
      <c r="AJ698" s="73"/>
      <c r="AK698" s="73"/>
      <c r="AL698" s="73"/>
      <c r="AM698" s="73"/>
      <c r="AN698" s="73"/>
      <c r="AO698" s="73"/>
      <c r="AP698" s="73"/>
      <c r="AQ698" s="73"/>
      <c r="AR698" s="73"/>
      <c r="AS698" s="73"/>
      <c r="AT698" s="73"/>
      <c r="AU698" s="73"/>
      <c r="AV698" s="73"/>
      <c r="AW698" s="73"/>
      <c r="AX698" s="73"/>
      <c r="AY698" s="73"/>
      <c r="AZ698" s="73"/>
      <c r="BA698" s="73"/>
      <c r="BB698" s="73"/>
      <c r="BC698" s="73"/>
    </row>
    <row r="699" ht="14.25" customHeight="1"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  <c r="AH699" s="73"/>
      <c r="AI699" s="73"/>
      <c r="AJ699" s="73"/>
      <c r="AK699" s="73"/>
      <c r="AL699" s="73"/>
      <c r="AM699" s="73"/>
      <c r="AN699" s="73"/>
      <c r="AO699" s="73"/>
      <c r="AP699" s="73"/>
      <c r="AQ699" s="73"/>
      <c r="AR699" s="73"/>
      <c r="AS699" s="73"/>
      <c r="AT699" s="73"/>
      <c r="AU699" s="73"/>
      <c r="AV699" s="73"/>
      <c r="AW699" s="73"/>
      <c r="AX699" s="73"/>
      <c r="AY699" s="73"/>
      <c r="AZ699" s="73"/>
      <c r="BA699" s="73"/>
      <c r="BB699" s="73"/>
      <c r="BC699" s="73"/>
    </row>
    <row r="700" ht="14.25" customHeight="1"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  <c r="AH700" s="73"/>
      <c r="AI700" s="73"/>
      <c r="AJ700" s="73"/>
      <c r="AK700" s="73"/>
      <c r="AL700" s="73"/>
      <c r="AM700" s="73"/>
      <c r="AN700" s="73"/>
      <c r="AO700" s="73"/>
      <c r="AP700" s="73"/>
      <c r="AQ700" s="73"/>
      <c r="AR700" s="73"/>
      <c r="AS700" s="73"/>
      <c r="AT700" s="73"/>
      <c r="AU700" s="73"/>
      <c r="AV700" s="73"/>
      <c r="AW700" s="73"/>
      <c r="AX700" s="73"/>
      <c r="AY700" s="73"/>
      <c r="AZ700" s="73"/>
      <c r="BA700" s="73"/>
      <c r="BB700" s="73"/>
      <c r="BC700" s="73"/>
    </row>
    <row r="701" ht="14.25" customHeight="1"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  <c r="AH701" s="73"/>
      <c r="AI701" s="73"/>
      <c r="AJ701" s="73"/>
      <c r="AK701" s="73"/>
      <c r="AL701" s="73"/>
      <c r="AM701" s="73"/>
      <c r="AN701" s="73"/>
      <c r="AO701" s="73"/>
      <c r="AP701" s="73"/>
      <c r="AQ701" s="73"/>
      <c r="AR701" s="73"/>
      <c r="AS701" s="73"/>
      <c r="AT701" s="73"/>
      <c r="AU701" s="73"/>
      <c r="AV701" s="73"/>
      <c r="AW701" s="73"/>
      <c r="AX701" s="73"/>
      <c r="AY701" s="73"/>
      <c r="AZ701" s="73"/>
      <c r="BA701" s="73"/>
      <c r="BB701" s="73"/>
      <c r="BC701" s="73"/>
    </row>
    <row r="702" ht="14.25" customHeight="1"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  <c r="AJ702" s="73"/>
      <c r="AK702" s="73"/>
      <c r="AL702" s="73"/>
      <c r="AM702" s="73"/>
      <c r="AN702" s="73"/>
      <c r="AO702" s="73"/>
      <c r="AP702" s="73"/>
      <c r="AQ702" s="73"/>
      <c r="AR702" s="73"/>
      <c r="AS702" s="73"/>
      <c r="AT702" s="73"/>
      <c r="AU702" s="73"/>
      <c r="AV702" s="73"/>
      <c r="AW702" s="73"/>
      <c r="AX702" s="73"/>
      <c r="AY702" s="73"/>
      <c r="AZ702" s="73"/>
      <c r="BA702" s="73"/>
      <c r="BB702" s="73"/>
      <c r="BC702" s="73"/>
    </row>
    <row r="703" ht="14.25" customHeight="1"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  <c r="AH703" s="73"/>
      <c r="AI703" s="73"/>
      <c r="AJ703" s="73"/>
      <c r="AK703" s="73"/>
      <c r="AL703" s="73"/>
      <c r="AM703" s="73"/>
      <c r="AN703" s="73"/>
      <c r="AO703" s="73"/>
      <c r="AP703" s="73"/>
      <c r="AQ703" s="73"/>
      <c r="AR703" s="73"/>
      <c r="AS703" s="73"/>
      <c r="AT703" s="73"/>
      <c r="AU703" s="73"/>
      <c r="AV703" s="73"/>
      <c r="AW703" s="73"/>
      <c r="AX703" s="73"/>
      <c r="AY703" s="73"/>
      <c r="AZ703" s="73"/>
      <c r="BA703" s="73"/>
      <c r="BB703" s="73"/>
      <c r="BC703" s="73"/>
    </row>
    <row r="704" ht="14.25" customHeight="1"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  <c r="AH704" s="73"/>
      <c r="AI704" s="73"/>
      <c r="AJ704" s="73"/>
      <c r="AK704" s="73"/>
      <c r="AL704" s="73"/>
      <c r="AM704" s="73"/>
      <c r="AN704" s="73"/>
      <c r="AO704" s="73"/>
      <c r="AP704" s="73"/>
      <c r="AQ704" s="73"/>
      <c r="AR704" s="73"/>
      <c r="AS704" s="73"/>
      <c r="AT704" s="73"/>
      <c r="AU704" s="73"/>
      <c r="AV704" s="73"/>
      <c r="AW704" s="73"/>
      <c r="AX704" s="73"/>
      <c r="AY704" s="73"/>
      <c r="AZ704" s="73"/>
      <c r="BA704" s="73"/>
      <c r="BB704" s="73"/>
      <c r="BC704" s="73"/>
    </row>
    <row r="705" ht="14.25" customHeight="1"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  <c r="AH705" s="73"/>
      <c r="AI705" s="73"/>
      <c r="AJ705" s="73"/>
      <c r="AK705" s="73"/>
      <c r="AL705" s="73"/>
      <c r="AM705" s="73"/>
      <c r="AN705" s="73"/>
      <c r="AO705" s="73"/>
      <c r="AP705" s="73"/>
      <c r="AQ705" s="73"/>
      <c r="AR705" s="73"/>
      <c r="AS705" s="73"/>
      <c r="AT705" s="73"/>
      <c r="AU705" s="73"/>
      <c r="AV705" s="73"/>
      <c r="AW705" s="73"/>
      <c r="AX705" s="73"/>
      <c r="AY705" s="73"/>
      <c r="AZ705" s="73"/>
      <c r="BA705" s="73"/>
      <c r="BB705" s="73"/>
      <c r="BC705" s="73"/>
    </row>
    <row r="706" ht="14.25" customHeight="1"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  <c r="AH706" s="73"/>
      <c r="AI706" s="73"/>
      <c r="AJ706" s="73"/>
      <c r="AK706" s="73"/>
      <c r="AL706" s="73"/>
      <c r="AM706" s="73"/>
      <c r="AN706" s="73"/>
      <c r="AO706" s="73"/>
      <c r="AP706" s="73"/>
      <c r="AQ706" s="73"/>
      <c r="AR706" s="73"/>
      <c r="AS706" s="73"/>
      <c r="AT706" s="73"/>
      <c r="AU706" s="73"/>
      <c r="AV706" s="73"/>
      <c r="AW706" s="73"/>
      <c r="AX706" s="73"/>
      <c r="AY706" s="73"/>
      <c r="AZ706" s="73"/>
      <c r="BA706" s="73"/>
      <c r="BB706" s="73"/>
      <c r="BC706" s="73"/>
    </row>
    <row r="707" ht="14.25" customHeight="1"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  <c r="AH707" s="73"/>
      <c r="AI707" s="73"/>
      <c r="AJ707" s="73"/>
      <c r="AK707" s="73"/>
      <c r="AL707" s="73"/>
      <c r="AM707" s="73"/>
      <c r="AN707" s="73"/>
      <c r="AO707" s="73"/>
      <c r="AP707" s="73"/>
      <c r="AQ707" s="73"/>
      <c r="AR707" s="73"/>
      <c r="AS707" s="73"/>
      <c r="AT707" s="73"/>
      <c r="AU707" s="73"/>
      <c r="AV707" s="73"/>
      <c r="AW707" s="73"/>
      <c r="AX707" s="73"/>
      <c r="AY707" s="73"/>
      <c r="AZ707" s="73"/>
      <c r="BA707" s="73"/>
      <c r="BB707" s="73"/>
      <c r="BC707" s="73"/>
    </row>
    <row r="708" ht="14.25" customHeight="1"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  <c r="AH708" s="73"/>
      <c r="AI708" s="73"/>
      <c r="AJ708" s="73"/>
      <c r="AK708" s="73"/>
      <c r="AL708" s="73"/>
      <c r="AM708" s="73"/>
      <c r="AN708" s="73"/>
      <c r="AO708" s="73"/>
      <c r="AP708" s="73"/>
      <c r="AQ708" s="73"/>
      <c r="AR708" s="73"/>
      <c r="AS708" s="73"/>
      <c r="AT708" s="73"/>
      <c r="AU708" s="73"/>
      <c r="AV708" s="73"/>
      <c r="AW708" s="73"/>
      <c r="AX708" s="73"/>
      <c r="AY708" s="73"/>
      <c r="AZ708" s="73"/>
      <c r="BA708" s="73"/>
      <c r="BB708" s="73"/>
      <c r="BC708" s="73"/>
    </row>
    <row r="709" ht="14.25" customHeight="1"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  <c r="AH709" s="73"/>
      <c r="AI709" s="73"/>
      <c r="AJ709" s="73"/>
      <c r="AK709" s="73"/>
      <c r="AL709" s="73"/>
      <c r="AM709" s="73"/>
      <c r="AN709" s="73"/>
      <c r="AO709" s="73"/>
      <c r="AP709" s="73"/>
      <c r="AQ709" s="73"/>
      <c r="AR709" s="73"/>
      <c r="AS709" s="73"/>
      <c r="AT709" s="73"/>
      <c r="AU709" s="73"/>
      <c r="AV709" s="73"/>
      <c r="AW709" s="73"/>
      <c r="AX709" s="73"/>
      <c r="AY709" s="73"/>
      <c r="AZ709" s="73"/>
      <c r="BA709" s="73"/>
      <c r="BB709" s="73"/>
      <c r="BC709" s="73"/>
    </row>
    <row r="710" ht="14.25" customHeight="1"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  <c r="AH710" s="73"/>
      <c r="AI710" s="73"/>
      <c r="AJ710" s="73"/>
      <c r="AK710" s="73"/>
      <c r="AL710" s="73"/>
      <c r="AM710" s="73"/>
      <c r="AN710" s="73"/>
      <c r="AO710" s="73"/>
      <c r="AP710" s="73"/>
      <c r="AQ710" s="73"/>
      <c r="AR710" s="73"/>
      <c r="AS710" s="73"/>
      <c r="AT710" s="73"/>
      <c r="AU710" s="73"/>
      <c r="AV710" s="73"/>
      <c r="AW710" s="73"/>
      <c r="AX710" s="73"/>
      <c r="AY710" s="73"/>
      <c r="AZ710" s="73"/>
      <c r="BA710" s="73"/>
      <c r="BB710" s="73"/>
      <c r="BC710" s="73"/>
    </row>
    <row r="711" ht="14.25" customHeight="1"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  <c r="AH711" s="73"/>
      <c r="AI711" s="73"/>
      <c r="AJ711" s="73"/>
      <c r="AK711" s="73"/>
      <c r="AL711" s="73"/>
      <c r="AM711" s="73"/>
      <c r="AN711" s="73"/>
      <c r="AO711" s="73"/>
      <c r="AP711" s="73"/>
      <c r="AQ711" s="73"/>
      <c r="AR711" s="73"/>
      <c r="AS711" s="73"/>
      <c r="AT711" s="73"/>
      <c r="AU711" s="73"/>
      <c r="AV711" s="73"/>
      <c r="AW711" s="73"/>
      <c r="AX711" s="73"/>
      <c r="AY711" s="73"/>
      <c r="AZ711" s="73"/>
      <c r="BA711" s="73"/>
      <c r="BB711" s="73"/>
      <c r="BC711" s="73"/>
    </row>
    <row r="712" ht="14.25" customHeight="1"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  <c r="AH712" s="73"/>
      <c r="AI712" s="73"/>
      <c r="AJ712" s="73"/>
      <c r="AK712" s="73"/>
      <c r="AL712" s="73"/>
      <c r="AM712" s="73"/>
      <c r="AN712" s="73"/>
      <c r="AO712" s="73"/>
      <c r="AP712" s="73"/>
      <c r="AQ712" s="73"/>
      <c r="AR712" s="73"/>
      <c r="AS712" s="73"/>
      <c r="AT712" s="73"/>
      <c r="AU712" s="73"/>
      <c r="AV712" s="73"/>
      <c r="AW712" s="73"/>
      <c r="AX712" s="73"/>
      <c r="AY712" s="73"/>
      <c r="AZ712" s="73"/>
      <c r="BA712" s="73"/>
      <c r="BB712" s="73"/>
      <c r="BC712" s="73"/>
    </row>
    <row r="713" ht="14.25" customHeight="1"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  <c r="AH713" s="73"/>
      <c r="AI713" s="73"/>
      <c r="AJ713" s="73"/>
      <c r="AK713" s="73"/>
      <c r="AL713" s="73"/>
      <c r="AM713" s="73"/>
      <c r="AN713" s="73"/>
      <c r="AO713" s="73"/>
      <c r="AP713" s="73"/>
      <c r="AQ713" s="73"/>
      <c r="AR713" s="73"/>
      <c r="AS713" s="73"/>
      <c r="AT713" s="73"/>
      <c r="AU713" s="73"/>
      <c r="AV713" s="73"/>
      <c r="AW713" s="73"/>
      <c r="AX713" s="73"/>
      <c r="AY713" s="73"/>
      <c r="AZ713" s="73"/>
      <c r="BA713" s="73"/>
      <c r="BB713" s="73"/>
      <c r="BC713" s="73"/>
    </row>
    <row r="714" ht="14.25" customHeight="1"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  <c r="AH714" s="73"/>
      <c r="AI714" s="73"/>
      <c r="AJ714" s="73"/>
      <c r="AK714" s="73"/>
      <c r="AL714" s="73"/>
      <c r="AM714" s="73"/>
      <c r="AN714" s="73"/>
      <c r="AO714" s="73"/>
      <c r="AP714" s="73"/>
      <c r="AQ714" s="73"/>
      <c r="AR714" s="73"/>
      <c r="AS714" s="73"/>
      <c r="AT714" s="73"/>
      <c r="AU714" s="73"/>
      <c r="AV714" s="73"/>
      <c r="AW714" s="73"/>
      <c r="AX714" s="73"/>
      <c r="AY714" s="73"/>
      <c r="AZ714" s="73"/>
      <c r="BA714" s="73"/>
      <c r="BB714" s="73"/>
      <c r="BC714" s="73"/>
    </row>
    <row r="715" ht="14.25" customHeight="1"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  <c r="AH715" s="73"/>
      <c r="AI715" s="73"/>
      <c r="AJ715" s="73"/>
      <c r="AK715" s="73"/>
      <c r="AL715" s="73"/>
      <c r="AM715" s="73"/>
      <c r="AN715" s="73"/>
      <c r="AO715" s="73"/>
      <c r="AP715" s="73"/>
      <c r="AQ715" s="73"/>
      <c r="AR715" s="73"/>
      <c r="AS715" s="73"/>
      <c r="AT715" s="73"/>
      <c r="AU715" s="73"/>
      <c r="AV715" s="73"/>
      <c r="AW715" s="73"/>
      <c r="AX715" s="73"/>
      <c r="AY715" s="73"/>
      <c r="AZ715" s="73"/>
      <c r="BA715" s="73"/>
      <c r="BB715" s="73"/>
      <c r="BC715" s="73"/>
    </row>
    <row r="716" ht="14.25" customHeight="1"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  <c r="AH716" s="73"/>
      <c r="AI716" s="73"/>
      <c r="AJ716" s="73"/>
      <c r="AK716" s="73"/>
      <c r="AL716" s="73"/>
      <c r="AM716" s="73"/>
      <c r="AN716" s="73"/>
      <c r="AO716" s="73"/>
      <c r="AP716" s="73"/>
      <c r="AQ716" s="73"/>
      <c r="AR716" s="73"/>
      <c r="AS716" s="73"/>
      <c r="AT716" s="73"/>
      <c r="AU716" s="73"/>
      <c r="AV716" s="73"/>
      <c r="AW716" s="73"/>
      <c r="AX716" s="73"/>
      <c r="AY716" s="73"/>
      <c r="AZ716" s="73"/>
      <c r="BA716" s="73"/>
      <c r="BB716" s="73"/>
      <c r="BC716" s="73"/>
    </row>
    <row r="717" ht="14.25" customHeight="1"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  <c r="AH717" s="73"/>
      <c r="AI717" s="73"/>
      <c r="AJ717" s="73"/>
      <c r="AK717" s="73"/>
      <c r="AL717" s="73"/>
      <c r="AM717" s="73"/>
      <c r="AN717" s="73"/>
      <c r="AO717" s="73"/>
      <c r="AP717" s="73"/>
      <c r="AQ717" s="73"/>
      <c r="AR717" s="73"/>
      <c r="AS717" s="73"/>
      <c r="AT717" s="73"/>
      <c r="AU717" s="73"/>
      <c r="AV717" s="73"/>
      <c r="AW717" s="73"/>
      <c r="AX717" s="73"/>
      <c r="AY717" s="73"/>
      <c r="AZ717" s="73"/>
      <c r="BA717" s="73"/>
      <c r="BB717" s="73"/>
      <c r="BC717" s="73"/>
    </row>
    <row r="718" ht="14.25" customHeight="1"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  <c r="AH718" s="73"/>
      <c r="AI718" s="73"/>
      <c r="AJ718" s="73"/>
      <c r="AK718" s="73"/>
      <c r="AL718" s="73"/>
      <c r="AM718" s="73"/>
      <c r="AN718" s="73"/>
      <c r="AO718" s="73"/>
      <c r="AP718" s="73"/>
      <c r="AQ718" s="73"/>
      <c r="AR718" s="73"/>
      <c r="AS718" s="73"/>
      <c r="AT718" s="73"/>
      <c r="AU718" s="73"/>
      <c r="AV718" s="73"/>
      <c r="AW718" s="73"/>
      <c r="AX718" s="73"/>
      <c r="AY718" s="73"/>
      <c r="AZ718" s="73"/>
      <c r="BA718" s="73"/>
      <c r="BB718" s="73"/>
      <c r="BC718" s="73"/>
    </row>
    <row r="719" ht="14.25" customHeight="1"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  <c r="AH719" s="73"/>
      <c r="AI719" s="73"/>
      <c r="AJ719" s="73"/>
      <c r="AK719" s="73"/>
      <c r="AL719" s="73"/>
      <c r="AM719" s="73"/>
      <c r="AN719" s="73"/>
      <c r="AO719" s="73"/>
      <c r="AP719" s="73"/>
      <c r="AQ719" s="73"/>
      <c r="AR719" s="73"/>
      <c r="AS719" s="73"/>
      <c r="AT719" s="73"/>
      <c r="AU719" s="73"/>
      <c r="AV719" s="73"/>
      <c r="AW719" s="73"/>
      <c r="AX719" s="73"/>
      <c r="AY719" s="73"/>
      <c r="AZ719" s="73"/>
      <c r="BA719" s="73"/>
      <c r="BB719" s="73"/>
      <c r="BC719" s="73"/>
    </row>
    <row r="720" ht="14.25" customHeight="1"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  <c r="AH720" s="73"/>
      <c r="AI720" s="73"/>
      <c r="AJ720" s="73"/>
      <c r="AK720" s="73"/>
      <c r="AL720" s="73"/>
      <c r="AM720" s="73"/>
      <c r="AN720" s="73"/>
      <c r="AO720" s="73"/>
      <c r="AP720" s="73"/>
      <c r="AQ720" s="73"/>
      <c r="AR720" s="73"/>
      <c r="AS720" s="73"/>
      <c r="AT720" s="73"/>
      <c r="AU720" s="73"/>
      <c r="AV720" s="73"/>
      <c r="AW720" s="73"/>
      <c r="AX720" s="73"/>
      <c r="AY720" s="73"/>
      <c r="AZ720" s="73"/>
      <c r="BA720" s="73"/>
      <c r="BB720" s="73"/>
      <c r="BC720" s="73"/>
    </row>
    <row r="721" ht="14.25" customHeight="1"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  <c r="AH721" s="73"/>
      <c r="AI721" s="73"/>
      <c r="AJ721" s="73"/>
      <c r="AK721" s="73"/>
      <c r="AL721" s="73"/>
      <c r="AM721" s="73"/>
      <c r="AN721" s="73"/>
      <c r="AO721" s="73"/>
      <c r="AP721" s="73"/>
      <c r="AQ721" s="73"/>
      <c r="AR721" s="73"/>
      <c r="AS721" s="73"/>
      <c r="AT721" s="73"/>
      <c r="AU721" s="73"/>
      <c r="AV721" s="73"/>
      <c r="AW721" s="73"/>
      <c r="AX721" s="73"/>
      <c r="AY721" s="73"/>
      <c r="AZ721" s="73"/>
      <c r="BA721" s="73"/>
      <c r="BB721" s="73"/>
      <c r="BC721" s="73"/>
    </row>
    <row r="722" ht="14.25" customHeight="1"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  <c r="AH722" s="73"/>
      <c r="AI722" s="73"/>
      <c r="AJ722" s="73"/>
      <c r="AK722" s="73"/>
      <c r="AL722" s="73"/>
      <c r="AM722" s="73"/>
      <c r="AN722" s="73"/>
      <c r="AO722" s="73"/>
      <c r="AP722" s="73"/>
      <c r="AQ722" s="73"/>
      <c r="AR722" s="73"/>
      <c r="AS722" s="73"/>
      <c r="AT722" s="73"/>
      <c r="AU722" s="73"/>
      <c r="AV722" s="73"/>
      <c r="AW722" s="73"/>
      <c r="AX722" s="73"/>
      <c r="AY722" s="73"/>
      <c r="AZ722" s="73"/>
      <c r="BA722" s="73"/>
      <c r="BB722" s="73"/>
      <c r="BC722" s="73"/>
    </row>
    <row r="723" ht="14.25" customHeight="1"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  <c r="AH723" s="73"/>
      <c r="AI723" s="73"/>
      <c r="AJ723" s="73"/>
      <c r="AK723" s="73"/>
      <c r="AL723" s="73"/>
      <c r="AM723" s="73"/>
      <c r="AN723" s="73"/>
      <c r="AO723" s="73"/>
      <c r="AP723" s="73"/>
      <c r="AQ723" s="73"/>
      <c r="AR723" s="73"/>
      <c r="AS723" s="73"/>
      <c r="AT723" s="73"/>
      <c r="AU723" s="73"/>
      <c r="AV723" s="73"/>
      <c r="AW723" s="73"/>
      <c r="AX723" s="73"/>
      <c r="AY723" s="73"/>
      <c r="AZ723" s="73"/>
      <c r="BA723" s="73"/>
      <c r="BB723" s="73"/>
      <c r="BC723" s="73"/>
    </row>
    <row r="724" ht="14.25" customHeight="1"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  <c r="AH724" s="73"/>
      <c r="AI724" s="73"/>
      <c r="AJ724" s="73"/>
      <c r="AK724" s="73"/>
      <c r="AL724" s="73"/>
      <c r="AM724" s="73"/>
      <c r="AN724" s="73"/>
      <c r="AO724" s="73"/>
      <c r="AP724" s="73"/>
      <c r="AQ724" s="73"/>
      <c r="AR724" s="73"/>
      <c r="AS724" s="73"/>
      <c r="AT724" s="73"/>
      <c r="AU724" s="73"/>
      <c r="AV724" s="73"/>
      <c r="AW724" s="73"/>
      <c r="AX724" s="73"/>
      <c r="AY724" s="73"/>
      <c r="AZ724" s="73"/>
      <c r="BA724" s="73"/>
      <c r="BB724" s="73"/>
      <c r="BC724" s="73"/>
    </row>
    <row r="725" ht="14.25" customHeight="1"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  <c r="AH725" s="73"/>
      <c r="AI725" s="73"/>
      <c r="AJ725" s="73"/>
      <c r="AK725" s="73"/>
      <c r="AL725" s="73"/>
      <c r="AM725" s="73"/>
      <c r="AN725" s="73"/>
      <c r="AO725" s="73"/>
      <c r="AP725" s="73"/>
      <c r="AQ725" s="73"/>
      <c r="AR725" s="73"/>
      <c r="AS725" s="73"/>
      <c r="AT725" s="73"/>
      <c r="AU725" s="73"/>
      <c r="AV725" s="73"/>
      <c r="AW725" s="73"/>
      <c r="AX725" s="73"/>
      <c r="AY725" s="73"/>
      <c r="AZ725" s="73"/>
      <c r="BA725" s="73"/>
      <c r="BB725" s="73"/>
      <c r="BC725" s="73"/>
    </row>
    <row r="726" ht="14.25" customHeight="1"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  <c r="AH726" s="73"/>
      <c r="AI726" s="73"/>
      <c r="AJ726" s="73"/>
      <c r="AK726" s="73"/>
      <c r="AL726" s="73"/>
      <c r="AM726" s="73"/>
      <c r="AN726" s="73"/>
      <c r="AO726" s="73"/>
      <c r="AP726" s="73"/>
      <c r="AQ726" s="73"/>
      <c r="AR726" s="73"/>
      <c r="AS726" s="73"/>
      <c r="AT726" s="73"/>
      <c r="AU726" s="73"/>
      <c r="AV726" s="73"/>
      <c r="AW726" s="73"/>
      <c r="AX726" s="73"/>
      <c r="AY726" s="73"/>
      <c r="AZ726" s="73"/>
      <c r="BA726" s="73"/>
      <c r="BB726" s="73"/>
      <c r="BC726" s="73"/>
    </row>
    <row r="727" ht="14.25" customHeight="1"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  <c r="AH727" s="73"/>
      <c r="AI727" s="73"/>
      <c r="AJ727" s="73"/>
      <c r="AK727" s="73"/>
      <c r="AL727" s="73"/>
      <c r="AM727" s="73"/>
      <c r="AN727" s="73"/>
      <c r="AO727" s="73"/>
      <c r="AP727" s="73"/>
      <c r="AQ727" s="73"/>
      <c r="AR727" s="73"/>
      <c r="AS727" s="73"/>
      <c r="AT727" s="73"/>
      <c r="AU727" s="73"/>
      <c r="AV727" s="73"/>
      <c r="AW727" s="73"/>
      <c r="AX727" s="73"/>
      <c r="AY727" s="73"/>
      <c r="AZ727" s="73"/>
      <c r="BA727" s="73"/>
      <c r="BB727" s="73"/>
      <c r="BC727" s="73"/>
    </row>
    <row r="728" ht="14.25" customHeight="1"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  <c r="AH728" s="73"/>
      <c r="AI728" s="73"/>
      <c r="AJ728" s="73"/>
      <c r="AK728" s="73"/>
      <c r="AL728" s="73"/>
      <c r="AM728" s="73"/>
      <c r="AN728" s="73"/>
      <c r="AO728" s="73"/>
      <c r="AP728" s="73"/>
      <c r="AQ728" s="73"/>
      <c r="AR728" s="73"/>
      <c r="AS728" s="73"/>
      <c r="AT728" s="73"/>
      <c r="AU728" s="73"/>
      <c r="AV728" s="73"/>
      <c r="AW728" s="73"/>
      <c r="AX728" s="73"/>
      <c r="AY728" s="73"/>
      <c r="AZ728" s="73"/>
      <c r="BA728" s="73"/>
      <c r="BB728" s="73"/>
      <c r="BC728" s="73"/>
    </row>
    <row r="729" ht="14.25" customHeight="1"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  <c r="AH729" s="73"/>
      <c r="AI729" s="73"/>
      <c r="AJ729" s="73"/>
      <c r="AK729" s="73"/>
      <c r="AL729" s="73"/>
      <c r="AM729" s="73"/>
      <c r="AN729" s="73"/>
      <c r="AO729" s="73"/>
      <c r="AP729" s="73"/>
      <c r="AQ729" s="73"/>
      <c r="AR729" s="73"/>
      <c r="AS729" s="73"/>
      <c r="AT729" s="73"/>
      <c r="AU729" s="73"/>
      <c r="AV729" s="73"/>
      <c r="AW729" s="73"/>
      <c r="AX729" s="73"/>
      <c r="AY729" s="73"/>
      <c r="AZ729" s="73"/>
      <c r="BA729" s="73"/>
      <c r="BB729" s="73"/>
      <c r="BC729" s="73"/>
    </row>
    <row r="730" ht="14.25" customHeight="1"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  <c r="AH730" s="73"/>
      <c r="AI730" s="73"/>
      <c r="AJ730" s="73"/>
      <c r="AK730" s="73"/>
      <c r="AL730" s="73"/>
      <c r="AM730" s="73"/>
      <c r="AN730" s="73"/>
      <c r="AO730" s="73"/>
      <c r="AP730" s="73"/>
      <c r="AQ730" s="73"/>
      <c r="AR730" s="73"/>
      <c r="AS730" s="73"/>
      <c r="AT730" s="73"/>
      <c r="AU730" s="73"/>
      <c r="AV730" s="73"/>
      <c r="AW730" s="73"/>
      <c r="AX730" s="73"/>
      <c r="AY730" s="73"/>
      <c r="AZ730" s="73"/>
      <c r="BA730" s="73"/>
      <c r="BB730" s="73"/>
      <c r="BC730" s="73"/>
    </row>
    <row r="731" ht="14.25" customHeight="1"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  <c r="AH731" s="73"/>
      <c r="AI731" s="73"/>
      <c r="AJ731" s="73"/>
      <c r="AK731" s="73"/>
      <c r="AL731" s="73"/>
      <c r="AM731" s="73"/>
      <c r="AN731" s="73"/>
      <c r="AO731" s="73"/>
      <c r="AP731" s="73"/>
      <c r="AQ731" s="73"/>
      <c r="AR731" s="73"/>
      <c r="AS731" s="73"/>
      <c r="AT731" s="73"/>
      <c r="AU731" s="73"/>
      <c r="AV731" s="73"/>
      <c r="AW731" s="73"/>
      <c r="AX731" s="73"/>
      <c r="AY731" s="73"/>
      <c r="AZ731" s="73"/>
      <c r="BA731" s="73"/>
      <c r="BB731" s="73"/>
      <c r="BC731" s="73"/>
    </row>
    <row r="732" ht="14.25" customHeight="1"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  <c r="AH732" s="73"/>
      <c r="AI732" s="73"/>
      <c r="AJ732" s="73"/>
      <c r="AK732" s="73"/>
      <c r="AL732" s="73"/>
      <c r="AM732" s="73"/>
      <c r="AN732" s="73"/>
      <c r="AO732" s="73"/>
      <c r="AP732" s="73"/>
      <c r="AQ732" s="73"/>
      <c r="AR732" s="73"/>
      <c r="AS732" s="73"/>
      <c r="AT732" s="73"/>
      <c r="AU732" s="73"/>
      <c r="AV732" s="73"/>
      <c r="AW732" s="73"/>
      <c r="AX732" s="73"/>
      <c r="AY732" s="73"/>
      <c r="AZ732" s="73"/>
      <c r="BA732" s="73"/>
      <c r="BB732" s="73"/>
      <c r="BC732" s="73"/>
    </row>
    <row r="733" ht="14.25" customHeight="1"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  <c r="AH733" s="73"/>
      <c r="AI733" s="73"/>
      <c r="AJ733" s="73"/>
      <c r="AK733" s="73"/>
      <c r="AL733" s="73"/>
      <c r="AM733" s="73"/>
      <c r="AN733" s="73"/>
      <c r="AO733" s="73"/>
      <c r="AP733" s="73"/>
      <c r="AQ733" s="73"/>
      <c r="AR733" s="73"/>
      <c r="AS733" s="73"/>
      <c r="AT733" s="73"/>
      <c r="AU733" s="73"/>
      <c r="AV733" s="73"/>
      <c r="AW733" s="73"/>
      <c r="AX733" s="73"/>
      <c r="AY733" s="73"/>
      <c r="AZ733" s="73"/>
      <c r="BA733" s="73"/>
      <c r="BB733" s="73"/>
      <c r="BC733" s="73"/>
    </row>
    <row r="734" ht="14.25" customHeight="1"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  <c r="AH734" s="73"/>
      <c r="AI734" s="73"/>
      <c r="AJ734" s="73"/>
      <c r="AK734" s="73"/>
      <c r="AL734" s="73"/>
      <c r="AM734" s="73"/>
      <c r="AN734" s="73"/>
      <c r="AO734" s="73"/>
      <c r="AP734" s="73"/>
      <c r="AQ734" s="73"/>
      <c r="AR734" s="73"/>
      <c r="AS734" s="73"/>
      <c r="AT734" s="73"/>
      <c r="AU734" s="73"/>
      <c r="AV734" s="73"/>
      <c r="AW734" s="73"/>
      <c r="AX734" s="73"/>
      <c r="AY734" s="73"/>
      <c r="AZ734" s="73"/>
      <c r="BA734" s="73"/>
      <c r="BB734" s="73"/>
      <c r="BC734" s="73"/>
    </row>
    <row r="735" ht="14.25" customHeight="1"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  <c r="AH735" s="73"/>
      <c r="AI735" s="73"/>
      <c r="AJ735" s="73"/>
      <c r="AK735" s="73"/>
      <c r="AL735" s="73"/>
      <c r="AM735" s="73"/>
      <c r="AN735" s="73"/>
      <c r="AO735" s="73"/>
      <c r="AP735" s="73"/>
      <c r="AQ735" s="73"/>
      <c r="AR735" s="73"/>
      <c r="AS735" s="73"/>
      <c r="AT735" s="73"/>
      <c r="AU735" s="73"/>
      <c r="AV735" s="73"/>
      <c r="AW735" s="73"/>
      <c r="AX735" s="73"/>
      <c r="AY735" s="73"/>
      <c r="AZ735" s="73"/>
      <c r="BA735" s="73"/>
      <c r="BB735" s="73"/>
      <c r="BC735" s="73"/>
    </row>
    <row r="736" ht="14.25" customHeight="1"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  <c r="AH736" s="73"/>
      <c r="AI736" s="73"/>
      <c r="AJ736" s="73"/>
      <c r="AK736" s="73"/>
      <c r="AL736" s="73"/>
      <c r="AM736" s="73"/>
      <c r="AN736" s="73"/>
      <c r="AO736" s="73"/>
      <c r="AP736" s="73"/>
      <c r="AQ736" s="73"/>
      <c r="AR736" s="73"/>
      <c r="AS736" s="73"/>
      <c r="AT736" s="73"/>
      <c r="AU736" s="73"/>
      <c r="AV736" s="73"/>
      <c r="AW736" s="73"/>
      <c r="AX736" s="73"/>
      <c r="AY736" s="73"/>
      <c r="AZ736" s="73"/>
      <c r="BA736" s="73"/>
      <c r="BB736" s="73"/>
      <c r="BC736" s="73"/>
    </row>
    <row r="737" ht="14.25" customHeight="1"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  <c r="AH737" s="73"/>
      <c r="AI737" s="73"/>
      <c r="AJ737" s="73"/>
      <c r="AK737" s="73"/>
      <c r="AL737" s="73"/>
      <c r="AM737" s="73"/>
      <c r="AN737" s="73"/>
      <c r="AO737" s="73"/>
      <c r="AP737" s="73"/>
      <c r="AQ737" s="73"/>
      <c r="AR737" s="73"/>
      <c r="AS737" s="73"/>
      <c r="AT737" s="73"/>
      <c r="AU737" s="73"/>
      <c r="AV737" s="73"/>
      <c r="AW737" s="73"/>
      <c r="AX737" s="73"/>
      <c r="AY737" s="73"/>
      <c r="AZ737" s="73"/>
      <c r="BA737" s="73"/>
      <c r="BB737" s="73"/>
      <c r="BC737" s="73"/>
    </row>
    <row r="738" ht="14.25" customHeight="1"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  <c r="AH738" s="73"/>
      <c r="AI738" s="73"/>
      <c r="AJ738" s="73"/>
      <c r="AK738" s="73"/>
      <c r="AL738" s="73"/>
      <c r="AM738" s="73"/>
      <c r="AN738" s="73"/>
      <c r="AO738" s="73"/>
      <c r="AP738" s="73"/>
      <c r="AQ738" s="73"/>
      <c r="AR738" s="73"/>
      <c r="AS738" s="73"/>
      <c r="AT738" s="73"/>
      <c r="AU738" s="73"/>
      <c r="AV738" s="73"/>
      <c r="AW738" s="73"/>
      <c r="AX738" s="73"/>
      <c r="AY738" s="73"/>
      <c r="AZ738" s="73"/>
      <c r="BA738" s="73"/>
      <c r="BB738" s="73"/>
      <c r="BC738" s="73"/>
    </row>
    <row r="739" ht="14.25" customHeight="1"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  <c r="AH739" s="73"/>
      <c r="AI739" s="73"/>
      <c r="AJ739" s="73"/>
      <c r="AK739" s="73"/>
      <c r="AL739" s="73"/>
      <c r="AM739" s="73"/>
      <c r="AN739" s="73"/>
      <c r="AO739" s="73"/>
      <c r="AP739" s="73"/>
      <c r="AQ739" s="73"/>
      <c r="AR739" s="73"/>
      <c r="AS739" s="73"/>
      <c r="AT739" s="73"/>
      <c r="AU739" s="73"/>
      <c r="AV739" s="73"/>
      <c r="AW739" s="73"/>
      <c r="AX739" s="73"/>
      <c r="AY739" s="73"/>
      <c r="AZ739" s="73"/>
      <c r="BA739" s="73"/>
      <c r="BB739" s="73"/>
      <c r="BC739" s="73"/>
    </row>
    <row r="740" ht="14.25" customHeight="1"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  <c r="AH740" s="73"/>
      <c r="AI740" s="73"/>
      <c r="AJ740" s="73"/>
      <c r="AK740" s="73"/>
      <c r="AL740" s="73"/>
      <c r="AM740" s="73"/>
      <c r="AN740" s="73"/>
      <c r="AO740" s="73"/>
      <c r="AP740" s="73"/>
      <c r="AQ740" s="73"/>
      <c r="AR740" s="73"/>
      <c r="AS740" s="73"/>
      <c r="AT740" s="73"/>
      <c r="AU740" s="73"/>
      <c r="AV740" s="73"/>
      <c r="AW740" s="73"/>
      <c r="AX740" s="73"/>
      <c r="AY740" s="73"/>
      <c r="AZ740" s="73"/>
      <c r="BA740" s="73"/>
      <c r="BB740" s="73"/>
      <c r="BC740" s="73"/>
    </row>
    <row r="741" ht="14.25" customHeight="1"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  <c r="AH741" s="73"/>
      <c r="AI741" s="73"/>
      <c r="AJ741" s="73"/>
      <c r="AK741" s="73"/>
      <c r="AL741" s="73"/>
      <c r="AM741" s="73"/>
      <c r="AN741" s="73"/>
      <c r="AO741" s="73"/>
      <c r="AP741" s="73"/>
      <c r="AQ741" s="73"/>
      <c r="AR741" s="73"/>
      <c r="AS741" s="73"/>
      <c r="AT741" s="73"/>
      <c r="AU741" s="73"/>
      <c r="AV741" s="73"/>
      <c r="AW741" s="73"/>
      <c r="AX741" s="73"/>
      <c r="AY741" s="73"/>
      <c r="AZ741" s="73"/>
      <c r="BA741" s="73"/>
      <c r="BB741" s="73"/>
      <c r="BC741" s="73"/>
    </row>
    <row r="742" ht="14.25" customHeight="1"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  <c r="AH742" s="73"/>
      <c r="AI742" s="73"/>
      <c r="AJ742" s="73"/>
      <c r="AK742" s="73"/>
      <c r="AL742" s="73"/>
      <c r="AM742" s="73"/>
      <c r="AN742" s="73"/>
      <c r="AO742" s="73"/>
      <c r="AP742" s="73"/>
      <c r="AQ742" s="73"/>
      <c r="AR742" s="73"/>
      <c r="AS742" s="73"/>
      <c r="AT742" s="73"/>
      <c r="AU742" s="73"/>
      <c r="AV742" s="73"/>
      <c r="AW742" s="73"/>
      <c r="AX742" s="73"/>
      <c r="AY742" s="73"/>
      <c r="AZ742" s="73"/>
      <c r="BA742" s="73"/>
      <c r="BB742" s="73"/>
      <c r="BC742" s="73"/>
    </row>
    <row r="743" ht="14.25" customHeight="1"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  <c r="AH743" s="73"/>
      <c r="AI743" s="73"/>
      <c r="AJ743" s="73"/>
      <c r="AK743" s="73"/>
      <c r="AL743" s="73"/>
      <c r="AM743" s="73"/>
      <c r="AN743" s="73"/>
      <c r="AO743" s="73"/>
      <c r="AP743" s="73"/>
      <c r="AQ743" s="73"/>
      <c r="AR743" s="73"/>
      <c r="AS743" s="73"/>
      <c r="AT743" s="73"/>
      <c r="AU743" s="73"/>
      <c r="AV743" s="73"/>
      <c r="AW743" s="73"/>
      <c r="AX743" s="73"/>
      <c r="AY743" s="73"/>
      <c r="AZ743" s="73"/>
      <c r="BA743" s="73"/>
      <c r="BB743" s="73"/>
      <c r="BC743" s="73"/>
    </row>
    <row r="744" ht="14.25" customHeight="1"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  <c r="AH744" s="73"/>
      <c r="AI744" s="73"/>
      <c r="AJ744" s="73"/>
      <c r="AK744" s="73"/>
      <c r="AL744" s="73"/>
      <c r="AM744" s="73"/>
      <c r="AN744" s="73"/>
      <c r="AO744" s="73"/>
      <c r="AP744" s="73"/>
      <c r="AQ744" s="73"/>
      <c r="AR744" s="73"/>
      <c r="AS744" s="73"/>
      <c r="AT744" s="73"/>
      <c r="AU744" s="73"/>
      <c r="AV744" s="73"/>
      <c r="AW744" s="73"/>
      <c r="AX744" s="73"/>
      <c r="AY744" s="73"/>
      <c r="AZ744" s="73"/>
      <c r="BA744" s="73"/>
      <c r="BB744" s="73"/>
      <c r="BC744" s="73"/>
    </row>
    <row r="745" ht="14.25" customHeight="1"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  <c r="AH745" s="73"/>
      <c r="AI745" s="73"/>
      <c r="AJ745" s="73"/>
      <c r="AK745" s="73"/>
      <c r="AL745" s="73"/>
      <c r="AM745" s="73"/>
      <c r="AN745" s="73"/>
      <c r="AO745" s="73"/>
      <c r="AP745" s="73"/>
      <c r="AQ745" s="73"/>
      <c r="AR745" s="73"/>
      <c r="AS745" s="73"/>
      <c r="AT745" s="73"/>
      <c r="AU745" s="73"/>
      <c r="AV745" s="73"/>
      <c r="AW745" s="73"/>
      <c r="AX745" s="73"/>
      <c r="AY745" s="73"/>
      <c r="AZ745" s="73"/>
      <c r="BA745" s="73"/>
      <c r="BB745" s="73"/>
      <c r="BC745" s="73"/>
    </row>
    <row r="746" ht="14.25" customHeight="1"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  <c r="AH746" s="73"/>
      <c r="AI746" s="73"/>
      <c r="AJ746" s="73"/>
      <c r="AK746" s="73"/>
      <c r="AL746" s="73"/>
      <c r="AM746" s="73"/>
      <c r="AN746" s="73"/>
      <c r="AO746" s="73"/>
      <c r="AP746" s="73"/>
      <c r="AQ746" s="73"/>
      <c r="AR746" s="73"/>
      <c r="AS746" s="73"/>
      <c r="AT746" s="73"/>
      <c r="AU746" s="73"/>
      <c r="AV746" s="73"/>
      <c r="AW746" s="73"/>
      <c r="AX746" s="73"/>
      <c r="AY746" s="73"/>
      <c r="AZ746" s="73"/>
      <c r="BA746" s="73"/>
      <c r="BB746" s="73"/>
      <c r="BC746" s="73"/>
    </row>
    <row r="747" ht="14.25" customHeight="1"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  <c r="AH747" s="73"/>
      <c r="AI747" s="73"/>
      <c r="AJ747" s="73"/>
      <c r="AK747" s="73"/>
      <c r="AL747" s="73"/>
      <c r="AM747" s="73"/>
      <c r="AN747" s="73"/>
      <c r="AO747" s="73"/>
      <c r="AP747" s="73"/>
      <c r="AQ747" s="73"/>
      <c r="AR747" s="73"/>
      <c r="AS747" s="73"/>
      <c r="AT747" s="73"/>
      <c r="AU747" s="73"/>
      <c r="AV747" s="73"/>
      <c r="AW747" s="73"/>
      <c r="AX747" s="73"/>
      <c r="AY747" s="73"/>
      <c r="AZ747" s="73"/>
      <c r="BA747" s="73"/>
      <c r="BB747" s="73"/>
      <c r="BC747" s="73"/>
    </row>
    <row r="748" ht="14.25" customHeight="1"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  <c r="AH748" s="73"/>
      <c r="AI748" s="73"/>
      <c r="AJ748" s="73"/>
      <c r="AK748" s="73"/>
      <c r="AL748" s="73"/>
      <c r="AM748" s="73"/>
      <c r="AN748" s="73"/>
      <c r="AO748" s="73"/>
      <c r="AP748" s="73"/>
      <c r="AQ748" s="73"/>
      <c r="AR748" s="73"/>
      <c r="AS748" s="73"/>
      <c r="AT748" s="73"/>
      <c r="AU748" s="73"/>
      <c r="AV748" s="73"/>
      <c r="AW748" s="73"/>
      <c r="AX748" s="73"/>
      <c r="AY748" s="73"/>
      <c r="AZ748" s="73"/>
      <c r="BA748" s="73"/>
      <c r="BB748" s="73"/>
      <c r="BC748" s="73"/>
    </row>
    <row r="749" ht="14.25" customHeight="1"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  <c r="AH749" s="73"/>
      <c r="AI749" s="73"/>
      <c r="AJ749" s="73"/>
      <c r="AK749" s="73"/>
      <c r="AL749" s="73"/>
      <c r="AM749" s="73"/>
      <c r="AN749" s="73"/>
      <c r="AO749" s="73"/>
      <c r="AP749" s="73"/>
      <c r="AQ749" s="73"/>
      <c r="AR749" s="73"/>
      <c r="AS749" s="73"/>
      <c r="AT749" s="73"/>
      <c r="AU749" s="73"/>
      <c r="AV749" s="73"/>
      <c r="AW749" s="73"/>
      <c r="AX749" s="73"/>
      <c r="AY749" s="73"/>
      <c r="AZ749" s="73"/>
      <c r="BA749" s="73"/>
      <c r="BB749" s="73"/>
      <c r="BC749" s="73"/>
    </row>
    <row r="750" ht="14.25" customHeight="1"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  <c r="AH750" s="73"/>
      <c r="AI750" s="73"/>
      <c r="AJ750" s="73"/>
      <c r="AK750" s="73"/>
      <c r="AL750" s="73"/>
      <c r="AM750" s="73"/>
      <c r="AN750" s="73"/>
      <c r="AO750" s="73"/>
      <c r="AP750" s="73"/>
      <c r="AQ750" s="73"/>
      <c r="AR750" s="73"/>
      <c r="AS750" s="73"/>
      <c r="AT750" s="73"/>
      <c r="AU750" s="73"/>
      <c r="AV750" s="73"/>
      <c r="AW750" s="73"/>
      <c r="AX750" s="73"/>
      <c r="AY750" s="73"/>
      <c r="AZ750" s="73"/>
      <c r="BA750" s="73"/>
      <c r="BB750" s="73"/>
      <c r="BC750" s="73"/>
    </row>
    <row r="751" ht="14.25" customHeight="1"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  <c r="AH751" s="73"/>
      <c r="AI751" s="73"/>
      <c r="AJ751" s="73"/>
      <c r="AK751" s="73"/>
      <c r="AL751" s="73"/>
      <c r="AM751" s="73"/>
      <c r="AN751" s="73"/>
      <c r="AO751" s="73"/>
      <c r="AP751" s="73"/>
      <c r="AQ751" s="73"/>
      <c r="AR751" s="73"/>
      <c r="AS751" s="73"/>
      <c r="AT751" s="73"/>
      <c r="AU751" s="73"/>
      <c r="AV751" s="73"/>
      <c r="AW751" s="73"/>
      <c r="AX751" s="73"/>
      <c r="AY751" s="73"/>
      <c r="AZ751" s="73"/>
      <c r="BA751" s="73"/>
      <c r="BB751" s="73"/>
      <c r="BC751" s="73"/>
    </row>
    <row r="752" ht="14.25" customHeight="1"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  <c r="AH752" s="73"/>
      <c r="AI752" s="73"/>
      <c r="AJ752" s="73"/>
      <c r="AK752" s="73"/>
      <c r="AL752" s="73"/>
      <c r="AM752" s="73"/>
      <c r="AN752" s="73"/>
      <c r="AO752" s="73"/>
      <c r="AP752" s="73"/>
      <c r="AQ752" s="73"/>
      <c r="AR752" s="73"/>
      <c r="AS752" s="73"/>
      <c r="AT752" s="73"/>
      <c r="AU752" s="73"/>
      <c r="AV752" s="73"/>
      <c r="AW752" s="73"/>
      <c r="AX752" s="73"/>
      <c r="AY752" s="73"/>
      <c r="AZ752" s="73"/>
      <c r="BA752" s="73"/>
      <c r="BB752" s="73"/>
      <c r="BC752" s="73"/>
    </row>
    <row r="753" ht="14.25" customHeight="1"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  <c r="AH753" s="73"/>
      <c r="AI753" s="73"/>
      <c r="AJ753" s="73"/>
      <c r="AK753" s="73"/>
      <c r="AL753" s="73"/>
      <c r="AM753" s="73"/>
      <c r="AN753" s="73"/>
      <c r="AO753" s="73"/>
      <c r="AP753" s="73"/>
      <c r="AQ753" s="73"/>
      <c r="AR753" s="73"/>
      <c r="AS753" s="73"/>
      <c r="AT753" s="73"/>
      <c r="AU753" s="73"/>
      <c r="AV753" s="73"/>
      <c r="AW753" s="73"/>
      <c r="AX753" s="73"/>
      <c r="AY753" s="73"/>
      <c r="AZ753" s="73"/>
      <c r="BA753" s="73"/>
      <c r="BB753" s="73"/>
      <c r="BC753" s="73"/>
    </row>
    <row r="754" ht="14.25" customHeight="1"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  <c r="AH754" s="73"/>
      <c r="AI754" s="73"/>
      <c r="AJ754" s="73"/>
      <c r="AK754" s="73"/>
      <c r="AL754" s="73"/>
      <c r="AM754" s="73"/>
      <c r="AN754" s="73"/>
      <c r="AO754" s="73"/>
      <c r="AP754" s="73"/>
      <c r="AQ754" s="73"/>
      <c r="AR754" s="73"/>
      <c r="AS754" s="73"/>
      <c r="AT754" s="73"/>
      <c r="AU754" s="73"/>
      <c r="AV754" s="73"/>
      <c r="AW754" s="73"/>
      <c r="AX754" s="73"/>
      <c r="AY754" s="73"/>
      <c r="AZ754" s="73"/>
      <c r="BA754" s="73"/>
      <c r="BB754" s="73"/>
      <c r="BC754" s="73"/>
    </row>
    <row r="755" ht="14.25" customHeight="1"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  <c r="AH755" s="73"/>
      <c r="AI755" s="73"/>
      <c r="AJ755" s="73"/>
      <c r="AK755" s="73"/>
      <c r="AL755" s="73"/>
      <c r="AM755" s="73"/>
      <c r="AN755" s="73"/>
      <c r="AO755" s="73"/>
      <c r="AP755" s="73"/>
      <c r="AQ755" s="73"/>
      <c r="AR755" s="73"/>
      <c r="AS755" s="73"/>
      <c r="AT755" s="73"/>
      <c r="AU755" s="73"/>
      <c r="AV755" s="73"/>
      <c r="AW755" s="73"/>
      <c r="AX755" s="73"/>
      <c r="AY755" s="73"/>
      <c r="AZ755" s="73"/>
      <c r="BA755" s="73"/>
      <c r="BB755" s="73"/>
      <c r="BC755" s="73"/>
    </row>
    <row r="756" ht="14.25" customHeight="1"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  <c r="AH756" s="73"/>
      <c r="AI756" s="73"/>
      <c r="AJ756" s="73"/>
      <c r="AK756" s="73"/>
      <c r="AL756" s="73"/>
      <c r="AM756" s="73"/>
      <c r="AN756" s="73"/>
      <c r="AO756" s="73"/>
      <c r="AP756" s="73"/>
      <c r="AQ756" s="73"/>
      <c r="AR756" s="73"/>
      <c r="AS756" s="73"/>
      <c r="AT756" s="73"/>
      <c r="AU756" s="73"/>
      <c r="AV756" s="73"/>
      <c r="AW756" s="73"/>
      <c r="AX756" s="73"/>
      <c r="AY756" s="73"/>
      <c r="AZ756" s="73"/>
      <c r="BA756" s="73"/>
      <c r="BB756" s="73"/>
      <c r="BC756" s="73"/>
    </row>
    <row r="757" ht="14.25" customHeight="1"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  <c r="AH757" s="73"/>
      <c r="AI757" s="73"/>
      <c r="AJ757" s="73"/>
      <c r="AK757" s="73"/>
      <c r="AL757" s="73"/>
      <c r="AM757" s="73"/>
      <c r="AN757" s="73"/>
      <c r="AO757" s="73"/>
      <c r="AP757" s="73"/>
      <c r="AQ757" s="73"/>
      <c r="AR757" s="73"/>
      <c r="AS757" s="73"/>
      <c r="AT757" s="73"/>
      <c r="AU757" s="73"/>
      <c r="AV757" s="73"/>
      <c r="AW757" s="73"/>
      <c r="AX757" s="73"/>
      <c r="AY757" s="73"/>
      <c r="AZ757" s="73"/>
      <c r="BA757" s="73"/>
      <c r="BB757" s="73"/>
      <c r="BC757" s="73"/>
    </row>
    <row r="758" ht="14.25" customHeight="1"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  <c r="AH758" s="73"/>
      <c r="AI758" s="73"/>
      <c r="AJ758" s="73"/>
      <c r="AK758" s="73"/>
      <c r="AL758" s="73"/>
      <c r="AM758" s="73"/>
      <c r="AN758" s="73"/>
      <c r="AO758" s="73"/>
      <c r="AP758" s="73"/>
      <c r="AQ758" s="73"/>
      <c r="AR758" s="73"/>
      <c r="AS758" s="73"/>
      <c r="AT758" s="73"/>
      <c r="AU758" s="73"/>
      <c r="AV758" s="73"/>
      <c r="AW758" s="73"/>
      <c r="AX758" s="73"/>
      <c r="AY758" s="73"/>
      <c r="AZ758" s="73"/>
      <c r="BA758" s="73"/>
      <c r="BB758" s="73"/>
      <c r="BC758" s="73"/>
    </row>
    <row r="759" ht="14.25" customHeight="1"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  <c r="AH759" s="73"/>
      <c r="AI759" s="73"/>
      <c r="AJ759" s="73"/>
      <c r="AK759" s="73"/>
      <c r="AL759" s="73"/>
      <c r="AM759" s="73"/>
      <c r="AN759" s="73"/>
      <c r="AO759" s="73"/>
      <c r="AP759" s="73"/>
      <c r="AQ759" s="73"/>
      <c r="AR759" s="73"/>
      <c r="AS759" s="73"/>
      <c r="AT759" s="73"/>
      <c r="AU759" s="73"/>
      <c r="AV759" s="73"/>
      <c r="AW759" s="73"/>
      <c r="AX759" s="73"/>
      <c r="AY759" s="73"/>
      <c r="AZ759" s="73"/>
      <c r="BA759" s="73"/>
      <c r="BB759" s="73"/>
      <c r="BC759" s="73"/>
    </row>
    <row r="760" ht="14.25" customHeight="1"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  <c r="AO760" s="73"/>
      <c r="AP760" s="73"/>
      <c r="AQ760" s="73"/>
      <c r="AR760" s="73"/>
      <c r="AS760" s="73"/>
      <c r="AT760" s="73"/>
      <c r="AU760" s="73"/>
      <c r="AV760" s="73"/>
      <c r="AW760" s="73"/>
      <c r="AX760" s="73"/>
      <c r="AY760" s="73"/>
      <c r="AZ760" s="73"/>
      <c r="BA760" s="73"/>
      <c r="BB760" s="73"/>
      <c r="BC760" s="73"/>
    </row>
    <row r="761" ht="14.25" customHeight="1"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  <c r="AH761" s="73"/>
      <c r="AI761" s="73"/>
      <c r="AJ761" s="73"/>
      <c r="AK761" s="73"/>
      <c r="AL761" s="73"/>
      <c r="AM761" s="73"/>
      <c r="AN761" s="73"/>
      <c r="AO761" s="73"/>
      <c r="AP761" s="73"/>
      <c r="AQ761" s="73"/>
      <c r="AR761" s="73"/>
      <c r="AS761" s="73"/>
      <c r="AT761" s="73"/>
      <c r="AU761" s="73"/>
      <c r="AV761" s="73"/>
      <c r="AW761" s="73"/>
      <c r="AX761" s="73"/>
      <c r="AY761" s="73"/>
      <c r="AZ761" s="73"/>
      <c r="BA761" s="73"/>
      <c r="BB761" s="73"/>
      <c r="BC761" s="73"/>
    </row>
    <row r="762" ht="14.25" customHeight="1"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  <c r="AH762" s="73"/>
      <c r="AI762" s="73"/>
      <c r="AJ762" s="73"/>
      <c r="AK762" s="73"/>
      <c r="AL762" s="73"/>
      <c r="AM762" s="73"/>
      <c r="AN762" s="73"/>
      <c r="AO762" s="73"/>
      <c r="AP762" s="73"/>
      <c r="AQ762" s="73"/>
      <c r="AR762" s="73"/>
      <c r="AS762" s="73"/>
      <c r="AT762" s="73"/>
      <c r="AU762" s="73"/>
      <c r="AV762" s="73"/>
      <c r="AW762" s="73"/>
      <c r="AX762" s="73"/>
      <c r="AY762" s="73"/>
      <c r="AZ762" s="73"/>
      <c r="BA762" s="73"/>
      <c r="BB762" s="73"/>
      <c r="BC762" s="73"/>
    </row>
    <row r="763" ht="14.25" customHeight="1"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  <c r="AH763" s="73"/>
      <c r="AI763" s="73"/>
      <c r="AJ763" s="73"/>
      <c r="AK763" s="73"/>
      <c r="AL763" s="73"/>
      <c r="AM763" s="73"/>
      <c r="AN763" s="73"/>
      <c r="AO763" s="73"/>
      <c r="AP763" s="73"/>
      <c r="AQ763" s="73"/>
      <c r="AR763" s="73"/>
      <c r="AS763" s="73"/>
      <c r="AT763" s="73"/>
      <c r="AU763" s="73"/>
      <c r="AV763" s="73"/>
      <c r="AW763" s="73"/>
      <c r="AX763" s="73"/>
      <c r="AY763" s="73"/>
      <c r="AZ763" s="73"/>
      <c r="BA763" s="73"/>
      <c r="BB763" s="73"/>
      <c r="BC763" s="73"/>
    </row>
    <row r="764" ht="14.25" customHeight="1"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  <c r="AH764" s="73"/>
      <c r="AI764" s="73"/>
      <c r="AJ764" s="73"/>
      <c r="AK764" s="73"/>
      <c r="AL764" s="73"/>
      <c r="AM764" s="73"/>
      <c r="AN764" s="73"/>
      <c r="AO764" s="73"/>
      <c r="AP764" s="73"/>
      <c r="AQ764" s="73"/>
      <c r="AR764" s="73"/>
      <c r="AS764" s="73"/>
      <c r="AT764" s="73"/>
      <c r="AU764" s="73"/>
      <c r="AV764" s="73"/>
      <c r="AW764" s="73"/>
      <c r="AX764" s="73"/>
      <c r="AY764" s="73"/>
      <c r="AZ764" s="73"/>
      <c r="BA764" s="73"/>
      <c r="BB764" s="73"/>
      <c r="BC764" s="73"/>
    </row>
    <row r="765" ht="14.25" customHeight="1"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  <c r="AH765" s="73"/>
      <c r="AI765" s="73"/>
      <c r="AJ765" s="73"/>
      <c r="AK765" s="73"/>
      <c r="AL765" s="73"/>
      <c r="AM765" s="73"/>
      <c r="AN765" s="73"/>
      <c r="AO765" s="73"/>
      <c r="AP765" s="73"/>
      <c r="AQ765" s="73"/>
      <c r="AR765" s="73"/>
      <c r="AS765" s="73"/>
      <c r="AT765" s="73"/>
      <c r="AU765" s="73"/>
      <c r="AV765" s="73"/>
      <c r="AW765" s="73"/>
      <c r="AX765" s="73"/>
      <c r="AY765" s="73"/>
      <c r="AZ765" s="73"/>
      <c r="BA765" s="73"/>
      <c r="BB765" s="73"/>
      <c r="BC765" s="73"/>
    </row>
    <row r="766" ht="14.25" customHeight="1"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  <c r="AH766" s="73"/>
      <c r="AI766" s="73"/>
      <c r="AJ766" s="73"/>
      <c r="AK766" s="73"/>
      <c r="AL766" s="73"/>
      <c r="AM766" s="73"/>
      <c r="AN766" s="73"/>
      <c r="AO766" s="73"/>
      <c r="AP766" s="73"/>
      <c r="AQ766" s="73"/>
      <c r="AR766" s="73"/>
      <c r="AS766" s="73"/>
      <c r="AT766" s="73"/>
      <c r="AU766" s="73"/>
      <c r="AV766" s="73"/>
      <c r="AW766" s="73"/>
      <c r="AX766" s="73"/>
      <c r="AY766" s="73"/>
      <c r="AZ766" s="73"/>
      <c r="BA766" s="73"/>
      <c r="BB766" s="73"/>
      <c r="BC766" s="73"/>
    </row>
    <row r="767" ht="14.25" customHeight="1"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  <c r="AH767" s="73"/>
      <c r="AI767" s="73"/>
      <c r="AJ767" s="73"/>
      <c r="AK767" s="73"/>
      <c r="AL767" s="73"/>
      <c r="AM767" s="73"/>
      <c r="AN767" s="73"/>
      <c r="AO767" s="73"/>
      <c r="AP767" s="73"/>
      <c r="AQ767" s="73"/>
      <c r="AR767" s="73"/>
      <c r="AS767" s="73"/>
      <c r="AT767" s="73"/>
      <c r="AU767" s="73"/>
      <c r="AV767" s="73"/>
      <c r="AW767" s="73"/>
      <c r="AX767" s="73"/>
      <c r="AY767" s="73"/>
      <c r="AZ767" s="73"/>
      <c r="BA767" s="73"/>
      <c r="BB767" s="73"/>
      <c r="BC767" s="73"/>
    </row>
    <row r="768" ht="14.25" customHeight="1"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  <c r="AH768" s="73"/>
      <c r="AI768" s="73"/>
      <c r="AJ768" s="73"/>
      <c r="AK768" s="73"/>
      <c r="AL768" s="73"/>
      <c r="AM768" s="73"/>
      <c r="AN768" s="73"/>
      <c r="AO768" s="73"/>
      <c r="AP768" s="73"/>
      <c r="AQ768" s="73"/>
      <c r="AR768" s="73"/>
      <c r="AS768" s="73"/>
      <c r="AT768" s="73"/>
      <c r="AU768" s="73"/>
      <c r="AV768" s="73"/>
      <c r="AW768" s="73"/>
      <c r="AX768" s="73"/>
      <c r="AY768" s="73"/>
      <c r="AZ768" s="73"/>
      <c r="BA768" s="73"/>
      <c r="BB768" s="73"/>
      <c r="BC768" s="73"/>
    </row>
    <row r="769" ht="14.25" customHeight="1"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  <c r="AH769" s="73"/>
      <c r="AI769" s="73"/>
      <c r="AJ769" s="73"/>
      <c r="AK769" s="73"/>
      <c r="AL769" s="73"/>
      <c r="AM769" s="73"/>
      <c r="AN769" s="73"/>
      <c r="AO769" s="73"/>
      <c r="AP769" s="73"/>
      <c r="AQ769" s="73"/>
      <c r="AR769" s="73"/>
      <c r="AS769" s="73"/>
      <c r="AT769" s="73"/>
      <c r="AU769" s="73"/>
      <c r="AV769" s="73"/>
      <c r="AW769" s="73"/>
      <c r="AX769" s="73"/>
      <c r="AY769" s="73"/>
      <c r="AZ769" s="73"/>
      <c r="BA769" s="73"/>
      <c r="BB769" s="73"/>
      <c r="BC769" s="73"/>
    </row>
    <row r="770" ht="14.25" customHeight="1"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  <c r="AO770" s="73"/>
      <c r="AP770" s="73"/>
      <c r="AQ770" s="73"/>
      <c r="AR770" s="73"/>
      <c r="AS770" s="73"/>
      <c r="AT770" s="73"/>
      <c r="AU770" s="73"/>
      <c r="AV770" s="73"/>
      <c r="AW770" s="73"/>
      <c r="AX770" s="73"/>
      <c r="AY770" s="73"/>
      <c r="AZ770" s="73"/>
      <c r="BA770" s="73"/>
      <c r="BB770" s="73"/>
      <c r="BC770" s="73"/>
    </row>
    <row r="771" ht="14.25" customHeight="1"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  <c r="AH771" s="73"/>
      <c r="AI771" s="73"/>
      <c r="AJ771" s="73"/>
      <c r="AK771" s="73"/>
      <c r="AL771" s="73"/>
      <c r="AM771" s="73"/>
      <c r="AN771" s="73"/>
      <c r="AO771" s="73"/>
      <c r="AP771" s="73"/>
      <c r="AQ771" s="73"/>
      <c r="AR771" s="73"/>
      <c r="AS771" s="73"/>
      <c r="AT771" s="73"/>
      <c r="AU771" s="73"/>
      <c r="AV771" s="73"/>
      <c r="AW771" s="73"/>
      <c r="AX771" s="73"/>
      <c r="AY771" s="73"/>
      <c r="AZ771" s="73"/>
      <c r="BA771" s="73"/>
      <c r="BB771" s="73"/>
      <c r="BC771" s="73"/>
    </row>
    <row r="772" ht="14.25" customHeight="1"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  <c r="AH772" s="73"/>
      <c r="AI772" s="73"/>
      <c r="AJ772" s="73"/>
      <c r="AK772" s="73"/>
      <c r="AL772" s="73"/>
      <c r="AM772" s="73"/>
      <c r="AN772" s="73"/>
      <c r="AO772" s="73"/>
      <c r="AP772" s="73"/>
      <c r="AQ772" s="73"/>
      <c r="AR772" s="73"/>
      <c r="AS772" s="73"/>
      <c r="AT772" s="73"/>
      <c r="AU772" s="73"/>
      <c r="AV772" s="73"/>
      <c r="AW772" s="73"/>
      <c r="AX772" s="73"/>
      <c r="AY772" s="73"/>
      <c r="AZ772" s="73"/>
      <c r="BA772" s="73"/>
      <c r="BB772" s="73"/>
      <c r="BC772" s="73"/>
    </row>
    <row r="773" ht="14.25" customHeight="1"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  <c r="AH773" s="73"/>
      <c r="AI773" s="73"/>
      <c r="AJ773" s="73"/>
      <c r="AK773" s="73"/>
      <c r="AL773" s="73"/>
      <c r="AM773" s="73"/>
      <c r="AN773" s="73"/>
      <c r="AO773" s="73"/>
      <c r="AP773" s="73"/>
      <c r="AQ773" s="73"/>
      <c r="AR773" s="73"/>
      <c r="AS773" s="73"/>
      <c r="AT773" s="73"/>
      <c r="AU773" s="73"/>
      <c r="AV773" s="73"/>
      <c r="AW773" s="73"/>
      <c r="AX773" s="73"/>
      <c r="AY773" s="73"/>
      <c r="AZ773" s="73"/>
      <c r="BA773" s="73"/>
      <c r="BB773" s="73"/>
      <c r="BC773" s="73"/>
    </row>
    <row r="774" ht="14.25" customHeight="1"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  <c r="AH774" s="73"/>
      <c r="AI774" s="73"/>
      <c r="AJ774" s="73"/>
      <c r="AK774" s="73"/>
      <c r="AL774" s="73"/>
      <c r="AM774" s="73"/>
      <c r="AN774" s="73"/>
      <c r="AO774" s="73"/>
      <c r="AP774" s="73"/>
      <c r="AQ774" s="73"/>
      <c r="AR774" s="73"/>
      <c r="AS774" s="73"/>
      <c r="AT774" s="73"/>
      <c r="AU774" s="73"/>
      <c r="AV774" s="73"/>
      <c r="AW774" s="73"/>
      <c r="AX774" s="73"/>
      <c r="AY774" s="73"/>
      <c r="AZ774" s="73"/>
      <c r="BA774" s="73"/>
      <c r="BB774" s="73"/>
      <c r="BC774" s="73"/>
    </row>
    <row r="775" ht="14.25" customHeight="1"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  <c r="AH775" s="73"/>
      <c r="AI775" s="73"/>
      <c r="AJ775" s="73"/>
      <c r="AK775" s="73"/>
      <c r="AL775" s="73"/>
      <c r="AM775" s="73"/>
      <c r="AN775" s="73"/>
      <c r="AO775" s="73"/>
      <c r="AP775" s="73"/>
      <c r="AQ775" s="73"/>
      <c r="AR775" s="73"/>
      <c r="AS775" s="73"/>
      <c r="AT775" s="73"/>
      <c r="AU775" s="73"/>
      <c r="AV775" s="73"/>
      <c r="AW775" s="73"/>
      <c r="AX775" s="73"/>
      <c r="AY775" s="73"/>
      <c r="AZ775" s="73"/>
      <c r="BA775" s="73"/>
      <c r="BB775" s="73"/>
      <c r="BC775" s="73"/>
    </row>
    <row r="776" ht="14.25" customHeight="1"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  <c r="AH776" s="73"/>
      <c r="AI776" s="73"/>
      <c r="AJ776" s="73"/>
      <c r="AK776" s="73"/>
      <c r="AL776" s="73"/>
      <c r="AM776" s="73"/>
      <c r="AN776" s="73"/>
      <c r="AO776" s="73"/>
      <c r="AP776" s="73"/>
      <c r="AQ776" s="73"/>
      <c r="AR776" s="73"/>
      <c r="AS776" s="73"/>
      <c r="AT776" s="73"/>
      <c r="AU776" s="73"/>
      <c r="AV776" s="73"/>
      <c r="AW776" s="73"/>
      <c r="AX776" s="73"/>
      <c r="AY776" s="73"/>
      <c r="AZ776" s="73"/>
      <c r="BA776" s="73"/>
      <c r="BB776" s="73"/>
      <c r="BC776" s="73"/>
    </row>
    <row r="777" ht="14.25" customHeight="1"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  <c r="AH777" s="73"/>
      <c r="AI777" s="73"/>
      <c r="AJ777" s="73"/>
      <c r="AK777" s="73"/>
      <c r="AL777" s="73"/>
      <c r="AM777" s="73"/>
      <c r="AN777" s="73"/>
      <c r="AO777" s="73"/>
      <c r="AP777" s="73"/>
      <c r="AQ777" s="73"/>
      <c r="AR777" s="73"/>
      <c r="AS777" s="73"/>
      <c r="AT777" s="73"/>
      <c r="AU777" s="73"/>
      <c r="AV777" s="73"/>
      <c r="AW777" s="73"/>
      <c r="AX777" s="73"/>
      <c r="AY777" s="73"/>
      <c r="AZ777" s="73"/>
      <c r="BA777" s="73"/>
      <c r="BB777" s="73"/>
      <c r="BC777" s="73"/>
    </row>
    <row r="778" ht="14.25" customHeight="1"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  <c r="AH778" s="73"/>
      <c r="AI778" s="73"/>
      <c r="AJ778" s="73"/>
      <c r="AK778" s="73"/>
      <c r="AL778" s="73"/>
      <c r="AM778" s="73"/>
      <c r="AN778" s="73"/>
      <c r="AO778" s="73"/>
      <c r="AP778" s="73"/>
      <c r="AQ778" s="73"/>
      <c r="AR778" s="73"/>
      <c r="AS778" s="73"/>
      <c r="AT778" s="73"/>
      <c r="AU778" s="73"/>
      <c r="AV778" s="73"/>
      <c r="AW778" s="73"/>
      <c r="AX778" s="73"/>
      <c r="AY778" s="73"/>
      <c r="AZ778" s="73"/>
      <c r="BA778" s="73"/>
      <c r="BB778" s="73"/>
      <c r="BC778" s="73"/>
    </row>
    <row r="779" ht="14.25" customHeight="1"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  <c r="AH779" s="73"/>
      <c r="AI779" s="73"/>
      <c r="AJ779" s="73"/>
      <c r="AK779" s="73"/>
      <c r="AL779" s="73"/>
      <c r="AM779" s="73"/>
      <c r="AN779" s="73"/>
      <c r="AO779" s="73"/>
      <c r="AP779" s="73"/>
      <c r="AQ779" s="73"/>
      <c r="AR779" s="73"/>
      <c r="AS779" s="73"/>
      <c r="AT779" s="73"/>
      <c r="AU779" s="73"/>
      <c r="AV779" s="73"/>
      <c r="AW779" s="73"/>
      <c r="AX779" s="73"/>
      <c r="AY779" s="73"/>
      <c r="AZ779" s="73"/>
      <c r="BA779" s="73"/>
      <c r="BB779" s="73"/>
      <c r="BC779" s="73"/>
    </row>
    <row r="780" ht="14.25" customHeight="1"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  <c r="AH780" s="73"/>
      <c r="AI780" s="73"/>
      <c r="AJ780" s="73"/>
      <c r="AK780" s="73"/>
      <c r="AL780" s="73"/>
      <c r="AM780" s="73"/>
      <c r="AN780" s="73"/>
      <c r="AO780" s="73"/>
      <c r="AP780" s="73"/>
      <c r="AQ780" s="73"/>
      <c r="AR780" s="73"/>
      <c r="AS780" s="73"/>
      <c r="AT780" s="73"/>
      <c r="AU780" s="73"/>
      <c r="AV780" s="73"/>
      <c r="AW780" s="73"/>
      <c r="AX780" s="73"/>
      <c r="AY780" s="73"/>
      <c r="AZ780" s="73"/>
      <c r="BA780" s="73"/>
      <c r="BB780" s="73"/>
      <c r="BC780" s="73"/>
    </row>
    <row r="781" ht="14.25" customHeight="1"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  <c r="AH781" s="73"/>
      <c r="AI781" s="73"/>
      <c r="AJ781" s="73"/>
      <c r="AK781" s="73"/>
      <c r="AL781" s="73"/>
      <c r="AM781" s="73"/>
      <c r="AN781" s="73"/>
      <c r="AO781" s="73"/>
      <c r="AP781" s="73"/>
      <c r="AQ781" s="73"/>
      <c r="AR781" s="73"/>
      <c r="AS781" s="73"/>
      <c r="AT781" s="73"/>
      <c r="AU781" s="73"/>
      <c r="AV781" s="73"/>
      <c r="AW781" s="73"/>
      <c r="AX781" s="73"/>
      <c r="AY781" s="73"/>
      <c r="AZ781" s="73"/>
      <c r="BA781" s="73"/>
      <c r="BB781" s="73"/>
      <c r="BC781" s="73"/>
    </row>
    <row r="782" ht="14.25" customHeight="1"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  <c r="AH782" s="73"/>
      <c r="AI782" s="73"/>
      <c r="AJ782" s="73"/>
      <c r="AK782" s="73"/>
      <c r="AL782" s="73"/>
      <c r="AM782" s="73"/>
      <c r="AN782" s="73"/>
      <c r="AO782" s="73"/>
      <c r="AP782" s="73"/>
      <c r="AQ782" s="73"/>
      <c r="AR782" s="73"/>
      <c r="AS782" s="73"/>
      <c r="AT782" s="73"/>
      <c r="AU782" s="73"/>
      <c r="AV782" s="73"/>
      <c r="AW782" s="73"/>
      <c r="AX782" s="73"/>
      <c r="AY782" s="73"/>
      <c r="AZ782" s="73"/>
      <c r="BA782" s="73"/>
      <c r="BB782" s="73"/>
      <c r="BC782" s="73"/>
    </row>
    <row r="783" ht="14.25" customHeight="1"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  <c r="AH783" s="73"/>
      <c r="AI783" s="73"/>
      <c r="AJ783" s="73"/>
      <c r="AK783" s="73"/>
      <c r="AL783" s="73"/>
      <c r="AM783" s="73"/>
      <c r="AN783" s="73"/>
      <c r="AO783" s="73"/>
      <c r="AP783" s="73"/>
      <c r="AQ783" s="73"/>
      <c r="AR783" s="73"/>
      <c r="AS783" s="73"/>
      <c r="AT783" s="73"/>
      <c r="AU783" s="73"/>
      <c r="AV783" s="73"/>
      <c r="AW783" s="73"/>
      <c r="AX783" s="73"/>
      <c r="AY783" s="73"/>
      <c r="AZ783" s="73"/>
      <c r="BA783" s="73"/>
      <c r="BB783" s="73"/>
      <c r="BC783" s="73"/>
    </row>
    <row r="784" ht="14.25" customHeight="1"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  <c r="AH784" s="73"/>
      <c r="AI784" s="73"/>
      <c r="AJ784" s="73"/>
      <c r="AK784" s="73"/>
      <c r="AL784" s="73"/>
      <c r="AM784" s="73"/>
      <c r="AN784" s="73"/>
      <c r="AO784" s="73"/>
      <c r="AP784" s="73"/>
      <c r="AQ784" s="73"/>
      <c r="AR784" s="73"/>
      <c r="AS784" s="73"/>
      <c r="AT784" s="73"/>
      <c r="AU784" s="73"/>
      <c r="AV784" s="73"/>
      <c r="AW784" s="73"/>
      <c r="AX784" s="73"/>
      <c r="AY784" s="73"/>
      <c r="AZ784" s="73"/>
      <c r="BA784" s="73"/>
      <c r="BB784" s="73"/>
      <c r="BC784" s="73"/>
    </row>
    <row r="785" ht="14.25" customHeight="1"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  <c r="AH785" s="73"/>
      <c r="AI785" s="73"/>
      <c r="AJ785" s="73"/>
      <c r="AK785" s="73"/>
      <c r="AL785" s="73"/>
      <c r="AM785" s="73"/>
      <c r="AN785" s="73"/>
      <c r="AO785" s="73"/>
      <c r="AP785" s="73"/>
      <c r="AQ785" s="73"/>
      <c r="AR785" s="73"/>
      <c r="AS785" s="73"/>
      <c r="AT785" s="73"/>
      <c r="AU785" s="73"/>
      <c r="AV785" s="73"/>
      <c r="AW785" s="73"/>
      <c r="AX785" s="73"/>
      <c r="AY785" s="73"/>
      <c r="AZ785" s="73"/>
      <c r="BA785" s="73"/>
      <c r="BB785" s="73"/>
      <c r="BC785" s="73"/>
    </row>
    <row r="786" ht="14.25" customHeight="1"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  <c r="AH786" s="73"/>
      <c r="AI786" s="73"/>
      <c r="AJ786" s="73"/>
      <c r="AK786" s="73"/>
      <c r="AL786" s="73"/>
      <c r="AM786" s="73"/>
      <c r="AN786" s="73"/>
      <c r="AO786" s="73"/>
      <c r="AP786" s="73"/>
      <c r="AQ786" s="73"/>
      <c r="AR786" s="73"/>
      <c r="AS786" s="73"/>
      <c r="AT786" s="73"/>
      <c r="AU786" s="73"/>
      <c r="AV786" s="73"/>
      <c r="AW786" s="73"/>
      <c r="AX786" s="73"/>
      <c r="AY786" s="73"/>
      <c r="AZ786" s="73"/>
      <c r="BA786" s="73"/>
      <c r="BB786" s="73"/>
      <c r="BC786" s="73"/>
    </row>
    <row r="787" ht="14.25" customHeight="1"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  <c r="AH787" s="73"/>
      <c r="AI787" s="73"/>
      <c r="AJ787" s="73"/>
      <c r="AK787" s="73"/>
      <c r="AL787" s="73"/>
      <c r="AM787" s="73"/>
      <c r="AN787" s="73"/>
      <c r="AO787" s="73"/>
      <c r="AP787" s="73"/>
      <c r="AQ787" s="73"/>
      <c r="AR787" s="73"/>
      <c r="AS787" s="73"/>
      <c r="AT787" s="73"/>
      <c r="AU787" s="73"/>
      <c r="AV787" s="73"/>
      <c r="AW787" s="73"/>
      <c r="AX787" s="73"/>
      <c r="AY787" s="73"/>
      <c r="AZ787" s="73"/>
      <c r="BA787" s="73"/>
      <c r="BB787" s="73"/>
      <c r="BC787" s="73"/>
    </row>
    <row r="788" ht="14.25" customHeight="1"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  <c r="AH788" s="73"/>
      <c r="AI788" s="73"/>
      <c r="AJ788" s="73"/>
      <c r="AK788" s="73"/>
      <c r="AL788" s="73"/>
      <c r="AM788" s="73"/>
      <c r="AN788" s="73"/>
      <c r="AO788" s="73"/>
      <c r="AP788" s="73"/>
      <c r="AQ788" s="73"/>
      <c r="AR788" s="73"/>
      <c r="AS788" s="73"/>
      <c r="AT788" s="73"/>
      <c r="AU788" s="73"/>
      <c r="AV788" s="73"/>
      <c r="AW788" s="73"/>
      <c r="AX788" s="73"/>
      <c r="AY788" s="73"/>
      <c r="AZ788" s="73"/>
      <c r="BA788" s="73"/>
      <c r="BB788" s="73"/>
      <c r="BC788" s="73"/>
    </row>
    <row r="789" ht="14.25" customHeight="1"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  <c r="AH789" s="73"/>
      <c r="AI789" s="73"/>
      <c r="AJ789" s="73"/>
      <c r="AK789" s="73"/>
      <c r="AL789" s="73"/>
      <c r="AM789" s="73"/>
      <c r="AN789" s="73"/>
      <c r="AO789" s="73"/>
      <c r="AP789" s="73"/>
      <c r="AQ789" s="73"/>
      <c r="AR789" s="73"/>
      <c r="AS789" s="73"/>
      <c r="AT789" s="73"/>
      <c r="AU789" s="73"/>
      <c r="AV789" s="73"/>
      <c r="AW789" s="73"/>
      <c r="AX789" s="73"/>
      <c r="AY789" s="73"/>
      <c r="AZ789" s="73"/>
      <c r="BA789" s="73"/>
      <c r="BB789" s="73"/>
      <c r="BC789" s="73"/>
    </row>
    <row r="790" ht="14.25" customHeight="1"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  <c r="AH790" s="73"/>
      <c r="AI790" s="73"/>
      <c r="AJ790" s="73"/>
      <c r="AK790" s="73"/>
      <c r="AL790" s="73"/>
      <c r="AM790" s="73"/>
      <c r="AN790" s="73"/>
      <c r="AO790" s="73"/>
      <c r="AP790" s="73"/>
      <c r="AQ790" s="73"/>
      <c r="AR790" s="73"/>
      <c r="AS790" s="73"/>
      <c r="AT790" s="73"/>
      <c r="AU790" s="73"/>
      <c r="AV790" s="73"/>
      <c r="AW790" s="73"/>
      <c r="AX790" s="73"/>
      <c r="AY790" s="73"/>
      <c r="AZ790" s="73"/>
      <c r="BA790" s="73"/>
      <c r="BB790" s="73"/>
      <c r="BC790" s="73"/>
    </row>
    <row r="791" ht="14.25" customHeight="1"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  <c r="AH791" s="73"/>
      <c r="AI791" s="73"/>
      <c r="AJ791" s="73"/>
      <c r="AK791" s="73"/>
      <c r="AL791" s="73"/>
      <c r="AM791" s="73"/>
      <c r="AN791" s="73"/>
      <c r="AO791" s="73"/>
      <c r="AP791" s="73"/>
      <c r="AQ791" s="73"/>
      <c r="AR791" s="73"/>
      <c r="AS791" s="73"/>
      <c r="AT791" s="73"/>
      <c r="AU791" s="73"/>
      <c r="AV791" s="73"/>
      <c r="AW791" s="73"/>
      <c r="AX791" s="73"/>
      <c r="AY791" s="73"/>
      <c r="AZ791" s="73"/>
      <c r="BA791" s="73"/>
      <c r="BB791" s="73"/>
      <c r="BC791" s="73"/>
    </row>
    <row r="792" ht="14.25" customHeight="1"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  <c r="AH792" s="73"/>
      <c r="AI792" s="73"/>
      <c r="AJ792" s="73"/>
      <c r="AK792" s="73"/>
      <c r="AL792" s="73"/>
      <c r="AM792" s="73"/>
      <c r="AN792" s="73"/>
      <c r="AO792" s="73"/>
      <c r="AP792" s="73"/>
      <c r="AQ792" s="73"/>
      <c r="AR792" s="73"/>
      <c r="AS792" s="73"/>
      <c r="AT792" s="73"/>
      <c r="AU792" s="73"/>
      <c r="AV792" s="73"/>
      <c r="AW792" s="73"/>
      <c r="AX792" s="73"/>
      <c r="AY792" s="73"/>
      <c r="AZ792" s="73"/>
      <c r="BA792" s="73"/>
      <c r="BB792" s="73"/>
      <c r="BC792" s="73"/>
    </row>
    <row r="793" ht="14.25" customHeight="1"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  <c r="AH793" s="73"/>
      <c r="AI793" s="73"/>
      <c r="AJ793" s="73"/>
      <c r="AK793" s="73"/>
      <c r="AL793" s="73"/>
      <c r="AM793" s="73"/>
      <c r="AN793" s="73"/>
      <c r="AO793" s="73"/>
      <c r="AP793" s="73"/>
      <c r="AQ793" s="73"/>
      <c r="AR793" s="73"/>
      <c r="AS793" s="73"/>
      <c r="AT793" s="73"/>
      <c r="AU793" s="73"/>
      <c r="AV793" s="73"/>
      <c r="AW793" s="73"/>
      <c r="AX793" s="73"/>
      <c r="AY793" s="73"/>
      <c r="AZ793" s="73"/>
      <c r="BA793" s="73"/>
      <c r="BB793" s="73"/>
      <c r="BC793" s="73"/>
    </row>
    <row r="794" ht="14.25" customHeight="1"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  <c r="AH794" s="73"/>
      <c r="AI794" s="73"/>
      <c r="AJ794" s="73"/>
      <c r="AK794" s="73"/>
      <c r="AL794" s="73"/>
      <c r="AM794" s="73"/>
      <c r="AN794" s="73"/>
      <c r="AO794" s="73"/>
      <c r="AP794" s="73"/>
      <c r="AQ794" s="73"/>
      <c r="AR794" s="73"/>
      <c r="AS794" s="73"/>
      <c r="AT794" s="73"/>
      <c r="AU794" s="73"/>
      <c r="AV794" s="73"/>
      <c r="AW794" s="73"/>
      <c r="AX794" s="73"/>
      <c r="AY794" s="73"/>
      <c r="AZ794" s="73"/>
      <c r="BA794" s="73"/>
      <c r="BB794" s="73"/>
      <c r="BC794" s="73"/>
    </row>
    <row r="795" ht="14.25" customHeight="1"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  <c r="AH795" s="73"/>
      <c r="AI795" s="73"/>
      <c r="AJ795" s="73"/>
      <c r="AK795" s="73"/>
      <c r="AL795" s="73"/>
      <c r="AM795" s="73"/>
      <c r="AN795" s="73"/>
      <c r="AO795" s="73"/>
      <c r="AP795" s="73"/>
      <c r="AQ795" s="73"/>
      <c r="AR795" s="73"/>
      <c r="AS795" s="73"/>
      <c r="AT795" s="73"/>
      <c r="AU795" s="73"/>
      <c r="AV795" s="73"/>
      <c r="AW795" s="73"/>
      <c r="AX795" s="73"/>
      <c r="AY795" s="73"/>
      <c r="AZ795" s="73"/>
      <c r="BA795" s="73"/>
      <c r="BB795" s="73"/>
      <c r="BC795" s="73"/>
    </row>
    <row r="796" ht="14.25" customHeight="1"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  <c r="AH796" s="73"/>
      <c r="AI796" s="73"/>
      <c r="AJ796" s="73"/>
      <c r="AK796" s="73"/>
      <c r="AL796" s="73"/>
      <c r="AM796" s="73"/>
      <c r="AN796" s="73"/>
      <c r="AO796" s="73"/>
      <c r="AP796" s="73"/>
      <c r="AQ796" s="73"/>
      <c r="AR796" s="73"/>
      <c r="AS796" s="73"/>
      <c r="AT796" s="73"/>
      <c r="AU796" s="73"/>
      <c r="AV796" s="73"/>
      <c r="AW796" s="73"/>
      <c r="AX796" s="73"/>
      <c r="AY796" s="73"/>
      <c r="AZ796" s="73"/>
      <c r="BA796" s="73"/>
      <c r="BB796" s="73"/>
      <c r="BC796" s="73"/>
    </row>
    <row r="797" ht="14.25" customHeight="1"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  <c r="AH797" s="73"/>
      <c r="AI797" s="73"/>
      <c r="AJ797" s="73"/>
      <c r="AK797" s="73"/>
      <c r="AL797" s="73"/>
      <c r="AM797" s="73"/>
      <c r="AN797" s="73"/>
      <c r="AO797" s="73"/>
      <c r="AP797" s="73"/>
      <c r="AQ797" s="73"/>
      <c r="AR797" s="73"/>
      <c r="AS797" s="73"/>
      <c r="AT797" s="73"/>
      <c r="AU797" s="73"/>
      <c r="AV797" s="73"/>
      <c r="AW797" s="73"/>
      <c r="AX797" s="73"/>
      <c r="AY797" s="73"/>
      <c r="AZ797" s="73"/>
      <c r="BA797" s="73"/>
      <c r="BB797" s="73"/>
      <c r="BC797" s="73"/>
    </row>
    <row r="798" ht="14.25" customHeight="1"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  <c r="AH798" s="73"/>
      <c r="AI798" s="73"/>
      <c r="AJ798" s="73"/>
      <c r="AK798" s="73"/>
      <c r="AL798" s="73"/>
      <c r="AM798" s="73"/>
      <c r="AN798" s="73"/>
      <c r="AO798" s="73"/>
      <c r="AP798" s="73"/>
      <c r="AQ798" s="73"/>
      <c r="AR798" s="73"/>
      <c r="AS798" s="73"/>
      <c r="AT798" s="73"/>
      <c r="AU798" s="73"/>
      <c r="AV798" s="73"/>
      <c r="AW798" s="73"/>
      <c r="AX798" s="73"/>
      <c r="AY798" s="73"/>
      <c r="AZ798" s="73"/>
      <c r="BA798" s="73"/>
      <c r="BB798" s="73"/>
      <c r="BC798" s="73"/>
    </row>
    <row r="799" ht="14.25" customHeight="1"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  <c r="AH799" s="73"/>
      <c r="AI799" s="73"/>
      <c r="AJ799" s="73"/>
      <c r="AK799" s="73"/>
      <c r="AL799" s="73"/>
      <c r="AM799" s="73"/>
      <c r="AN799" s="73"/>
      <c r="AO799" s="73"/>
      <c r="AP799" s="73"/>
      <c r="AQ799" s="73"/>
      <c r="AR799" s="73"/>
      <c r="AS799" s="73"/>
      <c r="AT799" s="73"/>
      <c r="AU799" s="73"/>
      <c r="AV799" s="73"/>
      <c r="AW799" s="73"/>
      <c r="AX799" s="73"/>
      <c r="AY799" s="73"/>
      <c r="AZ799" s="73"/>
      <c r="BA799" s="73"/>
      <c r="BB799" s="73"/>
      <c r="BC799" s="73"/>
    </row>
    <row r="800" ht="14.25" customHeight="1"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  <c r="AH800" s="73"/>
      <c r="AI800" s="73"/>
      <c r="AJ800" s="73"/>
      <c r="AK800" s="73"/>
      <c r="AL800" s="73"/>
      <c r="AM800" s="73"/>
      <c r="AN800" s="73"/>
      <c r="AO800" s="73"/>
      <c r="AP800" s="73"/>
      <c r="AQ800" s="73"/>
      <c r="AR800" s="73"/>
      <c r="AS800" s="73"/>
      <c r="AT800" s="73"/>
      <c r="AU800" s="73"/>
      <c r="AV800" s="73"/>
      <c r="AW800" s="73"/>
      <c r="AX800" s="73"/>
      <c r="AY800" s="73"/>
      <c r="AZ800" s="73"/>
      <c r="BA800" s="73"/>
      <c r="BB800" s="73"/>
      <c r="BC800" s="73"/>
    </row>
    <row r="801" ht="14.25" customHeight="1"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  <c r="AH801" s="73"/>
      <c r="AI801" s="73"/>
      <c r="AJ801" s="73"/>
      <c r="AK801" s="73"/>
      <c r="AL801" s="73"/>
      <c r="AM801" s="73"/>
      <c r="AN801" s="73"/>
      <c r="AO801" s="73"/>
      <c r="AP801" s="73"/>
      <c r="AQ801" s="73"/>
      <c r="AR801" s="73"/>
      <c r="AS801" s="73"/>
      <c r="AT801" s="73"/>
      <c r="AU801" s="73"/>
      <c r="AV801" s="73"/>
      <c r="AW801" s="73"/>
      <c r="AX801" s="73"/>
      <c r="AY801" s="73"/>
      <c r="AZ801" s="73"/>
      <c r="BA801" s="73"/>
      <c r="BB801" s="73"/>
      <c r="BC801" s="73"/>
    </row>
    <row r="802" ht="14.25" customHeight="1"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  <c r="AH802" s="73"/>
      <c r="AI802" s="73"/>
      <c r="AJ802" s="73"/>
      <c r="AK802" s="73"/>
      <c r="AL802" s="73"/>
      <c r="AM802" s="73"/>
      <c r="AN802" s="73"/>
      <c r="AO802" s="73"/>
      <c r="AP802" s="73"/>
      <c r="AQ802" s="73"/>
      <c r="AR802" s="73"/>
      <c r="AS802" s="73"/>
      <c r="AT802" s="73"/>
      <c r="AU802" s="73"/>
      <c r="AV802" s="73"/>
      <c r="AW802" s="73"/>
      <c r="AX802" s="73"/>
      <c r="AY802" s="73"/>
      <c r="AZ802" s="73"/>
      <c r="BA802" s="73"/>
      <c r="BB802" s="73"/>
      <c r="BC802" s="73"/>
    </row>
    <row r="803" ht="14.25" customHeight="1"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  <c r="AH803" s="73"/>
      <c r="AI803" s="73"/>
      <c r="AJ803" s="73"/>
      <c r="AK803" s="73"/>
      <c r="AL803" s="73"/>
      <c r="AM803" s="73"/>
      <c r="AN803" s="73"/>
      <c r="AO803" s="73"/>
      <c r="AP803" s="73"/>
      <c r="AQ803" s="73"/>
      <c r="AR803" s="73"/>
      <c r="AS803" s="73"/>
      <c r="AT803" s="73"/>
      <c r="AU803" s="73"/>
      <c r="AV803" s="73"/>
      <c r="AW803" s="73"/>
      <c r="AX803" s="73"/>
      <c r="AY803" s="73"/>
      <c r="AZ803" s="73"/>
      <c r="BA803" s="73"/>
      <c r="BB803" s="73"/>
      <c r="BC803" s="73"/>
    </row>
    <row r="804" ht="14.25" customHeight="1"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  <c r="AH804" s="73"/>
      <c r="AI804" s="73"/>
      <c r="AJ804" s="73"/>
      <c r="AK804" s="73"/>
      <c r="AL804" s="73"/>
      <c r="AM804" s="73"/>
      <c r="AN804" s="73"/>
      <c r="AO804" s="73"/>
      <c r="AP804" s="73"/>
      <c r="AQ804" s="73"/>
      <c r="AR804" s="73"/>
      <c r="AS804" s="73"/>
      <c r="AT804" s="73"/>
      <c r="AU804" s="73"/>
      <c r="AV804" s="73"/>
      <c r="AW804" s="73"/>
      <c r="AX804" s="73"/>
      <c r="AY804" s="73"/>
      <c r="AZ804" s="73"/>
      <c r="BA804" s="73"/>
      <c r="BB804" s="73"/>
      <c r="BC804" s="73"/>
    </row>
    <row r="805" ht="14.25" customHeight="1"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  <c r="AH805" s="73"/>
      <c r="AI805" s="73"/>
      <c r="AJ805" s="73"/>
      <c r="AK805" s="73"/>
      <c r="AL805" s="73"/>
      <c r="AM805" s="73"/>
      <c r="AN805" s="73"/>
      <c r="AO805" s="73"/>
      <c r="AP805" s="73"/>
      <c r="AQ805" s="73"/>
      <c r="AR805" s="73"/>
      <c r="AS805" s="73"/>
      <c r="AT805" s="73"/>
      <c r="AU805" s="73"/>
      <c r="AV805" s="73"/>
      <c r="AW805" s="73"/>
      <c r="AX805" s="73"/>
      <c r="AY805" s="73"/>
      <c r="AZ805" s="73"/>
      <c r="BA805" s="73"/>
      <c r="BB805" s="73"/>
      <c r="BC805" s="73"/>
    </row>
    <row r="806" ht="14.25" customHeight="1"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  <c r="AH806" s="73"/>
      <c r="AI806" s="73"/>
      <c r="AJ806" s="73"/>
      <c r="AK806" s="73"/>
      <c r="AL806" s="73"/>
      <c r="AM806" s="73"/>
      <c r="AN806" s="73"/>
      <c r="AO806" s="73"/>
      <c r="AP806" s="73"/>
      <c r="AQ806" s="73"/>
      <c r="AR806" s="73"/>
      <c r="AS806" s="73"/>
      <c r="AT806" s="73"/>
      <c r="AU806" s="73"/>
      <c r="AV806" s="73"/>
      <c r="AW806" s="73"/>
      <c r="AX806" s="73"/>
      <c r="AY806" s="73"/>
      <c r="AZ806" s="73"/>
      <c r="BA806" s="73"/>
      <c r="BB806" s="73"/>
      <c r="BC806" s="73"/>
    </row>
    <row r="807" ht="14.25" customHeight="1"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  <c r="AH807" s="73"/>
      <c r="AI807" s="73"/>
      <c r="AJ807" s="73"/>
      <c r="AK807" s="73"/>
      <c r="AL807" s="73"/>
      <c r="AM807" s="73"/>
      <c r="AN807" s="73"/>
      <c r="AO807" s="73"/>
      <c r="AP807" s="73"/>
      <c r="AQ807" s="73"/>
      <c r="AR807" s="73"/>
      <c r="AS807" s="73"/>
      <c r="AT807" s="73"/>
      <c r="AU807" s="73"/>
      <c r="AV807" s="73"/>
      <c r="AW807" s="73"/>
      <c r="AX807" s="73"/>
      <c r="AY807" s="73"/>
      <c r="AZ807" s="73"/>
      <c r="BA807" s="73"/>
      <c r="BB807" s="73"/>
      <c r="BC807" s="73"/>
    </row>
    <row r="808" ht="14.25" customHeight="1"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  <c r="AH808" s="73"/>
      <c r="AI808" s="73"/>
      <c r="AJ808" s="73"/>
      <c r="AK808" s="73"/>
      <c r="AL808" s="73"/>
      <c r="AM808" s="73"/>
      <c r="AN808" s="73"/>
      <c r="AO808" s="73"/>
      <c r="AP808" s="73"/>
      <c r="AQ808" s="73"/>
      <c r="AR808" s="73"/>
      <c r="AS808" s="73"/>
      <c r="AT808" s="73"/>
      <c r="AU808" s="73"/>
      <c r="AV808" s="73"/>
      <c r="AW808" s="73"/>
      <c r="AX808" s="73"/>
      <c r="AY808" s="73"/>
      <c r="AZ808" s="73"/>
      <c r="BA808" s="73"/>
      <c r="BB808" s="73"/>
      <c r="BC808" s="73"/>
    </row>
    <row r="809" ht="14.25" customHeight="1"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  <c r="AH809" s="73"/>
      <c r="AI809" s="73"/>
      <c r="AJ809" s="73"/>
      <c r="AK809" s="73"/>
      <c r="AL809" s="73"/>
      <c r="AM809" s="73"/>
      <c r="AN809" s="73"/>
      <c r="AO809" s="73"/>
      <c r="AP809" s="73"/>
      <c r="AQ809" s="73"/>
      <c r="AR809" s="73"/>
      <c r="AS809" s="73"/>
      <c r="AT809" s="73"/>
      <c r="AU809" s="73"/>
      <c r="AV809" s="73"/>
      <c r="AW809" s="73"/>
      <c r="AX809" s="73"/>
      <c r="AY809" s="73"/>
      <c r="AZ809" s="73"/>
      <c r="BA809" s="73"/>
      <c r="BB809" s="73"/>
      <c r="BC809" s="73"/>
    </row>
    <row r="810" ht="14.25" customHeight="1"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  <c r="AH810" s="73"/>
      <c r="AI810" s="73"/>
      <c r="AJ810" s="73"/>
      <c r="AK810" s="73"/>
      <c r="AL810" s="73"/>
      <c r="AM810" s="73"/>
      <c r="AN810" s="73"/>
      <c r="AO810" s="73"/>
      <c r="AP810" s="73"/>
      <c r="AQ810" s="73"/>
      <c r="AR810" s="73"/>
      <c r="AS810" s="73"/>
      <c r="AT810" s="73"/>
      <c r="AU810" s="73"/>
      <c r="AV810" s="73"/>
      <c r="AW810" s="73"/>
      <c r="AX810" s="73"/>
      <c r="AY810" s="73"/>
      <c r="AZ810" s="73"/>
      <c r="BA810" s="73"/>
      <c r="BB810" s="73"/>
      <c r="BC810" s="73"/>
    </row>
    <row r="811" ht="14.25" customHeight="1"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  <c r="AH811" s="73"/>
      <c r="AI811" s="73"/>
      <c r="AJ811" s="73"/>
      <c r="AK811" s="73"/>
      <c r="AL811" s="73"/>
      <c r="AM811" s="73"/>
      <c r="AN811" s="73"/>
      <c r="AO811" s="73"/>
      <c r="AP811" s="73"/>
      <c r="AQ811" s="73"/>
      <c r="AR811" s="73"/>
      <c r="AS811" s="73"/>
      <c r="AT811" s="73"/>
      <c r="AU811" s="73"/>
      <c r="AV811" s="73"/>
      <c r="AW811" s="73"/>
      <c r="AX811" s="73"/>
      <c r="AY811" s="73"/>
      <c r="AZ811" s="73"/>
      <c r="BA811" s="73"/>
      <c r="BB811" s="73"/>
      <c r="BC811" s="73"/>
    </row>
    <row r="812" ht="14.25" customHeight="1"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  <c r="AH812" s="73"/>
      <c r="AI812" s="73"/>
      <c r="AJ812" s="73"/>
      <c r="AK812" s="73"/>
      <c r="AL812" s="73"/>
      <c r="AM812" s="73"/>
      <c r="AN812" s="73"/>
      <c r="AO812" s="73"/>
      <c r="AP812" s="73"/>
      <c r="AQ812" s="73"/>
      <c r="AR812" s="73"/>
      <c r="AS812" s="73"/>
      <c r="AT812" s="73"/>
      <c r="AU812" s="73"/>
      <c r="AV812" s="73"/>
      <c r="AW812" s="73"/>
      <c r="AX812" s="73"/>
      <c r="AY812" s="73"/>
      <c r="AZ812" s="73"/>
      <c r="BA812" s="73"/>
      <c r="BB812" s="73"/>
      <c r="BC812" s="73"/>
    </row>
    <row r="813" ht="14.25" customHeight="1"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  <c r="AH813" s="73"/>
      <c r="AI813" s="73"/>
      <c r="AJ813" s="73"/>
      <c r="AK813" s="73"/>
      <c r="AL813" s="73"/>
      <c r="AM813" s="73"/>
      <c r="AN813" s="73"/>
      <c r="AO813" s="73"/>
      <c r="AP813" s="73"/>
      <c r="AQ813" s="73"/>
      <c r="AR813" s="73"/>
      <c r="AS813" s="73"/>
      <c r="AT813" s="73"/>
      <c r="AU813" s="73"/>
      <c r="AV813" s="73"/>
      <c r="AW813" s="73"/>
      <c r="AX813" s="73"/>
      <c r="AY813" s="73"/>
      <c r="AZ813" s="73"/>
      <c r="BA813" s="73"/>
      <c r="BB813" s="73"/>
      <c r="BC813" s="73"/>
    </row>
    <row r="814" ht="14.25" customHeight="1"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  <c r="AH814" s="73"/>
      <c r="AI814" s="73"/>
      <c r="AJ814" s="73"/>
      <c r="AK814" s="73"/>
      <c r="AL814" s="73"/>
      <c r="AM814" s="73"/>
      <c r="AN814" s="73"/>
      <c r="AO814" s="73"/>
      <c r="AP814" s="73"/>
      <c r="AQ814" s="73"/>
      <c r="AR814" s="73"/>
      <c r="AS814" s="73"/>
      <c r="AT814" s="73"/>
      <c r="AU814" s="73"/>
      <c r="AV814" s="73"/>
      <c r="AW814" s="73"/>
      <c r="AX814" s="73"/>
      <c r="AY814" s="73"/>
      <c r="AZ814" s="73"/>
      <c r="BA814" s="73"/>
      <c r="BB814" s="73"/>
      <c r="BC814" s="73"/>
    </row>
    <row r="815" ht="14.25" customHeight="1"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  <c r="AH815" s="73"/>
      <c r="AI815" s="73"/>
      <c r="AJ815" s="73"/>
      <c r="AK815" s="73"/>
      <c r="AL815" s="73"/>
      <c r="AM815" s="73"/>
      <c r="AN815" s="73"/>
      <c r="AO815" s="73"/>
      <c r="AP815" s="73"/>
      <c r="AQ815" s="73"/>
      <c r="AR815" s="73"/>
      <c r="AS815" s="73"/>
      <c r="AT815" s="73"/>
      <c r="AU815" s="73"/>
      <c r="AV815" s="73"/>
      <c r="AW815" s="73"/>
      <c r="AX815" s="73"/>
      <c r="AY815" s="73"/>
      <c r="AZ815" s="73"/>
      <c r="BA815" s="73"/>
      <c r="BB815" s="73"/>
      <c r="BC815" s="73"/>
    </row>
    <row r="816" ht="14.25" customHeight="1"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  <c r="AH816" s="73"/>
      <c r="AI816" s="73"/>
      <c r="AJ816" s="73"/>
      <c r="AK816" s="73"/>
      <c r="AL816" s="73"/>
      <c r="AM816" s="73"/>
      <c r="AN816" s="73"/>
      <c r="AO816" s="73"/>
      <c r="AP816" s="73"/>
      <c r="AQ816" s="73"/>
      <c r="AR816" s="73"/>
      <c r="AS816" s="73"/>
      <c r="AT816" s="73"/>
      <c r="AU816" s="73"/>
      <c r="AV816" s="73"/>
      <c r="AW816" s="73"/>
      <c r="AX816" s="73"/>
      <c r="AY816" s="73"/>
      <c r="AZ816" s="73"/>
      <c r="BA816" s="73"/>
      <c r="BB816" s="73"/>
      <c r="BC816" s="73"/>
    </row>
    <row r="817" ht="14.25" customHeight="1"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  <c r="AH817" s="73"/>
      <c r="AI817" s="73"/>
      <c r="AJ817" s="73"/>
      <c r="AK817" s="73"/>
      <c r="AL817" s="73"/>
      <c r="AM817" s="73"/>
      <c r="AN817" s="73"/>
      <c r="AO817" s="73"/>
      <c r="AP817" s="73"/>
      <c r="AQ817" s="73"/>
      <c r="AR817" s="73"/>
      <c r="AS817" s="73"/>
      <c r="AT817" s="73"/>
      <c r="AU817" s="73"/>
      <c r="AV817" s="73"/>
      <c r="AW817" s="73"/>
      <c r="AX817" s="73"/>
      <c r="AY817" s="73"/>
      <c r="AZ817" s="73"/>
      <c r="BA817" s="73"/>
      <c r="BB817" s="73"/>
      <c r="BC817" s="73"/>
    </row>
    <row r="818" ht="14.25" customHeight="1"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  <c r="AH818" s="73"/>
      <c r="AI818" s="73"/>
      <c r="AJ818" s="73"/>
      <c r="AK818" s="73"/>
      <c r="AL818" s="73"/>
      <c r="AM818" s="73"/>
      <c r="AN818" s="73"/>
      <c r="AO818" s="73"/>
      <c r="AP818" s="73"/>
      <c r="AQ818" s="73"/>
      <c r="AR818" s="73"/>
      <c r="AS818" s="73"/>
      <c r="AT818" s="73"/>
      <c r="AU818" s="73"/>
      <c r="AV818" s="73"/>
      <c r="AW818" s="73"/>
      <c r="AX818" s="73"/>
      <c r="AY818" s="73"/>
      <c r="AZ818" s="73"/>
      <c r="BA818" s="73"/>
      <c r="BB818" s="73"/>
      <c r="BC818" s="73"/>
    </row>
    <row r="819" ht="14.25" customHeight="1"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  <c r="AH819" s="73"/>
      <c r="AI819" s="73"/>
      <c r="AJ819" s="73"/>
      <c r="AK819" s="73"/>
      <c r="AL819" s="73"/>
      <c r="AM819" s="73"/>
      <c r="AN819" s="73"/>
      <c r="AO819" s="73"/>
      <c r="AP819" s="73"/>
      <c r="AQ819" s="73"/>
      <c r="AR819" s="73"/>
      <c r="AS819" s="73"/>
      <c r="AT819" s="73"/>
      <c r="AU819" s="73"/>
      <c r="AV819" s="73"/>
      <c r="AW819" s="73"/>
      <c r="AX819" s="73"/>
      <c r="AY819" s="73"/>
      <c r="AZ819" s="73"/>
      <c r="BA819" s="73"/>
      <c r="BB819" s="73"/>
      <c r="BC819" s="73"/>
    </row>
    <row r="820" ht="14.25" customHeight="1"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  <c r="AH820" s="73"/>
      <c r="AI820" s="73"/>
      <c r="AJ820" s="73"/>
      <c r="AK820" s="73"/>
      <c r="AL820" s="73"/>
      <c r="AM820" s="73"/>
      <c r="AN820" s="73"/>
      <c r="AO820" s="73"/>
      <c r="AP820" s="73"/>
      <c r="AQ820" s="73"/>
      <c r="AR820" s="73"/>
      <c r="AS820" s="73"/>
      <c r="AT820" s="73"/>
      <c r="AU820" s="73"/>
      <c r="AV820" s="73"/>
      <c r="AW820" s="73"/>
      <c r="AX820" s="73"/>
      <c r="AY820" s="73"/>
      <c r="AZ820" s="73"/>
      <c r="BA820" s="73"/>
      <c r="BB820" s="73"/>
      <c r="BC820" s="73"/>
    </row>
    <row r="821" ht="14.25" customHeight="1"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  <c r="AH821" s="73"/>
      <c r="AI821" s="73"/>
      <c r="AJ821" s="73"/>
      <c r="AK821" s="73"/>
      <c r="AL821" s="73"/>
      <c r="AM821" s="73"/>
      <c r="AN821" s="73"/>
      <c r="AO821" s="73"/>
      <c r="AP821" s="73"/>
      <c r="AQ821" s="73"/>
      <c r="AR821" s="73"/>
      <c r="AS821" s="73"/>
      <c r="AT821" s="73"/>
      <c r="AU821" s="73"/>
      <c r="AV821" s="73"/>
      <c r="AW821" s="73"/>
      <c r="AX821" s="73"/>
      <c r="AY821" s="73"/>
      <c r="AZ821" s="73"/>
      <c r="BA821" s="73"/>
      <c r="BB821" s="73"/>
      <c r="BC821" s="73"/>
    </row>
    <row r="822" ht="14.25" customHeight="1"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  <c r="AH822" s="73"/>
      <c r="AI822" s="73"/>
      <c r="AJ822" s="73"/>
      <c r="AK822" s="73"/>
      <c r="AL822" s="73"/>
      <c r="AM822" s="73"/>
      <c r="AN822" s="73"/>
      <c r="AO822" s="73"/>
      <c r="AP822" s="73"/>
      <c r="AQ822" s="73"/>
      <c r="AR822" s="73"/>
      <c r="AS822" s="73"/>
      <c r="AT822" s="73"/>
      <c r="AU822" s="73"/>
      <c r="AV822" s="73"/>
      <c r="AW822" s="73"/>
      <c r="AX822" s="73"/>
      <c r="AY822" s="73"/>
      <c r="AZ822" s="73"/>
      <c r="BA822" s="73"/>
      <c r="BB822" s="73"/>
      <c r="BC822" s="73"/>
    </row>
    <row r="823" ht="14.25" customHeight="1"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  <c r="AH823" s="73"/>
      <c r="AI823" s="73"/>
      <c r="AJ823" s="73"/>
      <c r="AK823" s="73"/>
      <c r="AL823" s="73"/>
      <c r="AM823" s="73"/>
      <c r="AN823" s="73"/>
      <c r="AO823" s="73"/>
      <c r="AP823" s="73"/>
      <c r="AQ823" s="73"/>
      <c r="AR823" s="73"/>
      <c r="AS823" s="73"/>
      <c r="AT823" s="73"/>
      <c r="AU823" s="73"/>
      <c r="AV823" s="73"/>
      <c r="AW823" s="73"/>
      <c r="AX823" s="73"/>
      <c r="AY823" s="73"/>
      <c r="AZ823" s="73"/>
      <c r="BA823" s="73"/>
      <c r="BB823" s="73"/>
      <c r="BC823" s="73"/>
    </row>
    <row r="824" ht="14.25" customHeight="1"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  <c r="AH824" s="73"/>
      <c r="AI824" s="73"/>
      <c r="AJ824" s="73"/>
      <c r="AK824" s="73"/>
      <c r="AL824" s="73"/>
      <c r="AM824" s="73"/>
      <c r="AN824" s="73"/>
      <c r="AO824" s="73"/>
      <c r="AP824" s="73"/>
      <c r="AQ824" s="73"/>
      <c r="AR824" s="73"/>
      <c r="AS824" s="73"/>
      <c r="AT824" s="73"/>
      <c r="AU824" s="73"/>
      <c r="AV824" s="73"/>
      <c r="AW824" s="73"/>
      <c r="AX824" s="73"/>
      <c r="AY824" s="73"/>
      <c r="AZ824" s="73"/>
      <c r="BA824" s="73"/>
      <c r="BB824" s="73"/>
      <c r="BC824" s="73"/>
    </row>
    <row r="825" ht="14.25" customHeight="1"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  <c r="AH825" s="73"/>
      <c r="AI825" s="73"/>
      <c r="AJ825" s="73"/>
      <c r="AK825" s="73"/>
      <c r="AL825" s="73"/>
      <c r="AM825" s="73"/>
      <c r="AN825" s="73"/>
      <c r="AO825" s="73"/>
      <c r="AP825" s="73"/>
      <c r="AQ825" s="73"/>
      <c r="AR825" s="73"/>
      <c r="AS825" s="73"/>
      <c r="AT825" s="73"/>
      <c r="AU825" s="73"/>
      <c r="AV825" s="73"/>
      <c r="AW825" s="73"/>
      <c r="AX825" s="73"/>
      <c r="AY825" s="73"/>
      <c r="AZ825" s="73"/>
      <c r="BA825" s="73"/>
      <c r="BB825" s="73"/>
      <c r="BC825" s="73"/>
    </row>
    <row r="826" ht="14.25" customHeight="1"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  <c r="AH826" s="73"/>
      <c r="AI826" s="73"/>
      <c r="AJ826" s="73"/>
      <c r="AK826" s="73"/>
      <c r="AL826" s="73"/>
      <c r="AM826" s="73"/>
      <c r="AN826" s="73"/>
      <c r="AO826" s="73"/>
      <c r="AP826" s="73"/>
      <c r="AQ826" s="73"/>
      <c r="AR826" s="73"/>
      <c r="AS826" s="73"/>
      <c r="AT826" s="73"/>
      <c r="AU826" s="73"/>
      <c r="AV826" s="73"/>
      <c r="AW826" s="73"/>
      <c r="AX826" s="73"/>
      <c r="AY826" s="73"/>
      <c r="AZ826" s="73"/>
      <c r="BA826" s="73"/>
      <c r="BB826" s="73"/>
      <c r="BC826" s="73"/>
    </row>
    <row r="827" ht="14.25" customHeight="1"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  <c r="AH827" s="73"/>
      <c r="AI827" s="73"/>
      <c r="AJ827" s="73"/>
      <c r="AK827" s="73"/>
      <c r="AL827" s="73"/>
      <c r="AM827" s="73"/>
      <c r="AN827" s="73"/>
      <c r="AO827" s="73"/>
      <c r="AP827" s="73"/>
      <c r="AQ827" s="73"/>
      <c r="AR827" s="73"/>
      <c r="AS827" s="73"/>
      <c r="AT827" s="73"/>
      <c r="AU827" s="73"/>
      <c r="AV827" s="73"/>
      <c r="AW827" s="73"/>
      <c r="AX827" s="73"/>
      <c r="AY827" s="73"/>
      <c r="AZ827" s="73"/>
      <c r="BA827" s="73"/>
      <c r="BB827" s="73"/>
      <c r="BC827" s="73"/>
    </row>
    <row r="828" ht="14.25" customHeight="1"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  <c r="AH828" s="73"/>
      <c r="AI828" s="73"/>
      <c r="AJ828" s="73"/>
      <c r="AK828" s="73"/>
      <c r="AL828" s="73"/>
      <c r="AM828" s="73"/>
      <c r="AN828" s="73"/>
      <c r="AO828" s="73"/>
      <c r="AP828" s="73"/>
      <c r="AQ828" s="73"/>
      <c r="AR828" s="73"/>
      <c r="AS828" s="73"/>
      <c r="AT828" s="73"/>
      <c r="AU828" s="73"/>
      <c r="AV828" s="73"/>
      <c r="AW828" s="73"/>
      <c r="AX828" s="73"/>
      <c r="AY828" s="73"/>
      <c r="AZ828" s="73"/>
      <c r="BA828" s="73"/>
      <c r="BB828" s="73"/>
      <c r="BC828" s="73"/>
    </row>
    <row r="829" ht="14.25" customHeight="1"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  <c r="AH829" s="73"/>
      <c r="AI829" s="73"/>
      <c r="AJ829" s="73"/>
      <c r="AK829" s="73"/>
      <c r="AL829" s="73"/>
      <c r="AM829" s="73"/>
      <c r="AN829" s="73"/>
      <c r="AO829" s="73"/>
      <c r="AP829" s="73"/>
      <c r="AQ829" s="73"/>
      <c r="AR829" s="73"/>
      <c r="AS829" s="73"/>
      <c r="AT829" s="73"/>
      <c r="AU829" s="73"/>
      <c r="AV829" s="73"/>
      <c r="AW829" s="73"/>
      <c r="AX829" s="73"/>
      <c r="AY829" s="73"/>
      <c r="AZ829" s="73"/>
      <c r="BA829" s="73"/>
      <c r="BB829" s="73"/>
      <c r="BC829" s="73"/>
    </row>
    <row r="830" ht="14.25" customHeight="1"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  <c r="AH830" s="73"/>
      <c r="AI830" s="73"/>
      <c r="AJ830" s="73"/>
      <c r="AK830" s="73"/>
      <c r="AL830" s="73"/>
      <c r="AM830" s="73"/>
      <c r="AN830" s="73"/>
      <c r="AO830" s="73"/>
      <c r="AP830" s="73"/>
      <c r="AQ830" s="73"/>
      <c r="AR830" s="73"/>
      <c r="AS830" s="73"/>
      <c r="AT830" s="73"/>
      <c r="AU830" s="73"/>
      <c r="AV830" s="73"/>
      <c r="AW830" s="73"/>
      <c r="AX830" s="73"/>
      <c r="AY830" s="73"/>
      <c r="AZ830" s="73"/>
      <c r="BA830" s="73"/>
      <c r="BB830" s="73"/>
      <c r="BC830" s="73"/>
    </row>
    <row r="831" ht="14.25" customHeight="1"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  <c r="AJ831" s="73"/>
      <c r="AK831" s="73"/>
      <c r="AL831" s="73"/>
      <c r="AM831" s="73"/>
      <c r="AN831" s="73"/>
      <c r="AO831" s="73"/>
      <c r="AP831" s="73"/>
      <c r="AQ831" s="73"/>
      <c r="AR831" s="73"/>
      <c r="AS831" s="73"/>
      <c r="AT831" s="73"/>
      <c r="AU831" s="73"/>
      <c r="AV831" s="73"/>
      <c r="AW831" s="73"/>
      <c r="AX831" s="73"/>
      <c r="AY831" s="73"/>
      <c r="AZ831" s="73"/>
      <c r="BA831" s="73"/>
      <c r="BB831" s="73"/>
      <c r="BC831" s="73"/>
    </row>
    <row r="832" ht="14.25" customHeight="1"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  <c r="AH832" s="73"/>
      <c r="AI832" s="73"/>
      <c r="AJ832" s="73"/>
      <c r="AK832" s="73"/>
      <c r="AL832" s="73"/>
      <c r="AM832" s="73"/>
      <c r="AN832" s="73"/>
      <c r="AO832" s="73"/>
      <c r="AP832" s="73"/>
      <c r="AQ832" s="73"/>
      <c r="AR832" s="73"/>
      <c r="AS832" s="73"/>
      <c r="AT832" s="73"/>
      <c r="AU832" s="73"/>
      <c r="AV832" s="73"/>
      <c r="AW832" s="73"/>
      <c r="AX832" s="73"/>
      <c r="AY832" s="73"/>
      <c r="AZ832" s="73"/>
      <c r="BA832" s="73"/>
      <c r="BB832" s="73"/>
      <c r="BC832" s="73"/>
    </row>
    <row r="833" ht="14.25" customHeight="1"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  <c r="AH833" s="73"/>
      <c r="AI833" s="73"/>
      <c r="AJ833" s="73"/>
      <c r="AK833" s="73"/>
      <c r="AL833" s="73"/>
      <c r="AM833" s="73"/>
      <c r="AN833" s="73"/>
      <c r="AO833" s="73"/>
      <c r="AP833" s="73"/>
      <c r="AQ833" s="73"/>
      <c r="AR833" s="73"/>
      <c r="AS833" s="73"/>
      <c r="AT833" s="73"/>
      <c r="AU833" s="73"/>
      <c r="AV833" s="73"/>
      <c r="AW833" s="73"/>
      <c r="AX833" s="73"/>
      <c r="AY833" s="73"/>
      <c r="AZ833" s="73"/>
      <c r="BA833" s="73"/>
      <c r="BB833" s="73"/>
      <c r="BC833" s="73"/>
    </row>
    <row r="834" ht="14.25" customHeight="1"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  <c r="AH834" s="73"/>
      <c r="AI834" s="73"/>
      <c r="AJ834" s="73"/>
      <c r="AK834" s="73"/>
      <c r="AL834" s="73"/>
      <c r="AM834" s="73"/>
      <c r="AN834" s="73"/>
      <c r="AO834" s="73"/>
      <c r="AP834" s="73"/>
      <c r="AQ834" s="73"/>
      <c r="AR834" s="73"/>
      <c r="AS834" s="73"/>
      <c r="AT834" s="73"/>
      <c r="AU834" s="73"/>
      <c r="AV834" s="73"/>
      <c r="AW834" s="73"/>
      <c r="AX834" s="73"/>
      <c r="AY834" s="73"/>
      <c r="AZ834" s="73"/>
      <c r="BA834" s="73"/>
      <c r="BB834" s="73"/>
      <c r="BC834" s="73"/>
    </row>
    <row r="835" ht="14.25" customHeight="1"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  <c r="AH835" s="73"/>
      <c r="AI835" s="73"/>
      <c r="AJ835" s="73"/>
      <c r="AK835" s="73"/>
      <c r="AL835" s="73"/>
      <c r="AM835" s="73"/>
      <c r="AN835" s="73"/>
      <c r="AO835" s="73"/>
      <c r="AP835" s="73"/>
      <c r="AQ835" s="73"/>
      <c r="AR835" s="73"/>
      <c r="AS835" s="73"/>
      <c r="AT835" s="73"/>
      <c r="AU835" s="73"/>
      <c r="AV835" s="73"/>
      <c r="AW835" s="73"/>
      <c r="AX835" s="73"/>
      <c r="AY835" s="73"/>
      <c r="AZ835" s="73"/>
      <c r="BA835" s="73"/>
      <c r="BB835" s="73"/>
      <c r="BC835" s="73"/>
    </row>
    <row r="836" ht="14.25" customHeight="1"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  <c r="AH836" s="73"/>
      <c r="AI836" s="73"/>
      <c r="AJ836" s="73"/>
      <c r="AK836" s="73"/>
      <c r="AL836" s="73"/>
      <c r="AM836" s="73"/>
      <c r="AN836" s="73"/>
      <c r="AO836" s="73"/>
      <c r="AP836" s="73"/>
      <c r="AQ836" s="73"/>
      <c r="AR836" s="73"/>
      <c r="AS836" s="73"/>
      <c r="AT836" s="73"/>
      <c r="AU836" s="73"/>
      <c r="AV836" s="73"/>
      <c r="AW836" s="73"/>
      <c r="AX836" s="73"/>
      <c r="AY836" s="73"/>
      <c r="AZ836" s="73"/>
      <c r="BA836" s="73"/>
      <c r="BB836" s="73"/>
      <c r="BC836" s="73"/>
    </row>
    <row r="837" ht="14.25" customHeight="1"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  <c r="AH837" s="73"/>
      <c r="AI837" s="73"/>
      <c r="AJ837" s="73"/>
      <c r="AK837" s="73"/>
      <c r="AL837" s="73"/>
      <c r="AM837" s="73"/>
      <c r="AN837" s="73"/>
      <c r="AO837" s="73"/>
      <c r="AP837" s="73"/>
      <c r="AQ837" s="73"/>
      <c r="AR837" s="73"/>
      <c r="AS837" s="73"/>
      <c r="AT837" s="73"/>
      <c r="AU837" s="73"/>
      <c r="AV837" s="73"/>
      <c r="AW837" s="73"/>
      <c r="AX837" s="73"/>
      <c r="AY837" s="73"/>
      <c r="AZ837" s="73"/>
      <c r="BA837" s="73"/>
      <c r="BB837" s="73"/>
      <c r="BC837" s="73"/>
    </row>
    <row r="838" ht="14.25" customHeight="1"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  <c r="AH838" s="73"/>
      <c r="AI838" s="73"/>
      <c r="AJ838" s="73"/>
      <c r="AK838" s="73"/>
      <c r="AL838" s="73"/>
      <c r="AM838" s="73"/>
      <c r="AN838" s="73"/>
      <c r="AO838" s="73"/>
      <c r="AP838" s="73"/>
      <c r="AQ838" s="73"/>
      <c r="AR838" s="73"/>
      <c r="AS838" s="73"/>
      <c r="AT838" s="73"/>
      <c r="AU838" s="73"/>
      <c r="AV838" s="73"/>
      <c r="AW838" s="73"/>
      <c r="AX838" s="73"/>
      <c r="AY838" s="73"/>
      <c r="AZ838" s="73"/>
      <c r="BA838" s="73"/>
      <c r="BB838" s="73"/>
      <c r="BC838" s="73"/>
    </row>
    <row r="839" ht="14.25" customHeight="1"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  <c r="AH839" s="73"/>
      <c r="AI839" s="73"/>
      <c r="AJ839" s="73"/>
      <c r="AK839" s="73"/>
      <c r="AL839" s="73"/>
      <c r="AM839" s="73"/>
      <c r="AN839" s="73"/>
      <c r="AO839" s="73"/>
      <c r="AP839" s="73"/>
      <c r="AQ839" s="73"/>
      <c r="AR839" s="73"/>
      <c r="AS839" s="73"/>
      <c r="AT839" s="73"/>
      <c r="AU839" s="73"/>
      <c r="AV839" s="73"/>
      <c r="AW839" s="73"/>
      <c r="AX839" s="73"/>
      <c r="AY839" s="73"/>
      <c r="AZ839" s="73"/>
      <c r="BA839" s="73"/>
      <c r="BB839" s="73"/>
      <c r="BC839" s="73"/>
    </row>
    <row r="840" ht="14.25" customHeight="1"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  <c r="AH840" s="73"/>
      <c r="AI840" s="73"/>
      <c r="AJ840" s="73"/>
      <c r="AK840" s="73"/>
      <c r="AL840" s="73"/>
      <c r="AM840" s="73"/>
      <c r="AN840" s="73"/>
      <c r="AO840" s="73"/>
      <c r="AP840" s="73"/>
      <c r="AQ840" s="73"/>
      <c r="AR840" s="73"/>
      <c r="AS840" s="73"/>
      <c r="AT840" s="73"/>
      <c r="AU840" s="73"/>
      <c r="AV840" s="73"/>
      <c r="AW840" s="73"/>
      <c r="AX840" s="73"/>
      <c r="AY840" s="73"/>
      <c r="AZ840" s="73"/>
      <c r="BA840" s="73"/>
      <c r="BB840" s="73"/>
      <c r="BC840" s="73"/>
    </row>
    <row r="841" ht="14.25" customHeight="1"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  <c r="AH841" s="73"/>
      <c r="AI841" s="73"/>
      <c r="AJ841" s="73"/>
      <c r="AK841" s="73"/>
      <c r="AL841" s="73"/>
      <c r="AM841" s="73"/>
      <c r="AN841" s="73"/>
      <c r="AO841" s="73"/>
      <c r="AP841" s="73"/>
      <c r="AQ841" s="73"/>
      <c r="AR841" s="73"/>
      <c r="AS841" s="73"/>
      <c r="AT841" s="73"/>
      <c r="AU841" s="73"/>
      <c r="AV841" s="73"/>
      <c r="AW841" s="73"/>
      <c r="AX841" s="73"/>
      <c r="AY841" s="73"/>
      <c r="AZ841" s="73"/>
      <c r="BA841" s="73"/>
      <c r="BB841" s="73"/>
      <c r="BC841" s="73"/>
    </row>
    <row r="842" ht="14.25" customHeight="1"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  <c r="AH842" s="73"/>
      <c r="AI842" s="73"/>
      <c r="AJ842" s="73"/>
      <c r="AK842" s="73"/>
      <c r="AL842" s="73"/>
      <c r="AM842" s="73"/>
      <c r="AN842" s="73"/>
      <c r="AO842" s="73"/>
      <c r="AP842" s="73"/>
      <c r="AQ842" s="73"/>
      <c r="AR842" s="73"/>
      <c r="AS842" s="73"/>
      <c r="AT842" s="73"/>
      <c r="AU842" s="73"/>
      <c r="AV842" s="73"/>
      <c r="AW842" s="73"/>
      <c r="AX842" s="73"/>
      <c r="AY842" s="73"/>
      <c r="AZ842" s="73"/>
      <c r="BA842" s="73"/>
      <c r="BB842" s="73"/>
      <c r="BC842" s="73"/>
    </row>
    <row r="843" ht="14.25" customHeight="1"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  <c r="AH843" s="73"/>
      <c r="AI843" s="73"/>
      <c r="AJ843" s="73"/>
      <c r="AK843" s="73"/>
      <c r="AL843" s="73"/>
      <c r="AM843" s="73"/>
      <c r="AN843" s="73"/>
      <c r="AO843" s="73"/>
      <c r="AP843" s="73"/>
      <c r="AQ843" s="73"/>
      <c r="AR843" s="73"/>
      <c r="AS843" s="73"/>
      <c r="AT843" s="73"/>
      <c r="AU843" s="73"/>
      <c r="AV843" s="73"/>
      <c r="AW843" s="73"/>
      <c r="AX843" s="73"/>
      <c r="AY843" s="73"/>
      <c r="AZ843" s="73"/>
      <c r="BA843" s="73"/>
      <c r="BB843" s="73"/>
      <c r="BC843" s="73"/>
    </row>
    <row r="844" ht="14.25" customHeight="1"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  <c r="AH844" s="73"/>
      <c r="AI844" s="73"/>
      <c r="AJ844" s="73"/>
      <c r="AK844" s="73"/>
      <c r="AL844" s="73"/>
      <c r="AM844" s="73"/>
      <c r="AN844" s="73"/>
      <c r="AO844" s="73"/>
      <c r="AP844" s="73"/>
      <c r="AQ844" s="73"/>
      <c r="AR844" s="73"/>
      <c r="AS844" s="73"/>
      <c r="AT844" s="73"/>
      <c r="AU844" s="73"/>
      <c r="AV844" s="73"/>
      <c r="AW844" s="73"/>
      <c r="AX844" s="73"/>
      <c r="AY844" s="73"/>
      <c r="AZ844" s="73"/>
      <c r="BA844" s="73"/>
      <c r="BB844" s="73"/>
      <c r="BC844" s="73"/>
    </row>
    <row r="845" ht="14.25" customHeight="1"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  <c r="AH845" s="73"/>
      <c r="AI845" s="73"/>
      <c r="AJ845" s="73"/>
      <c r="AK845" s="73"/>
      <c r="AL845" s="73"/>
      <c r="AM845" s="73"/>
      <c r="AN845" s="73"/>
      <c r="AO845" s="73"/>
      <c r="AP845" s="73"/>
      <c r="AQ845" s="73"/>
      <c r="AR845" s="73"/>
      <c r="AS845" s="73"/>
      <c r="AT845" s="73"/>
      <c r="AU845" s="73"/>
      <c r="AV845" s="73"/>
      <c r="AW845" s="73"/>
      <c r="AX845" s="73"/>
      <c r="AY845" s="73"/>
      <c r="AZ845" s="73"/>
      <c r="BA845" s="73"/>
      <c r="BB845" s="73"/>
      <c r="BC845" s="73"/>
    </row>
    <row r="846" ht="14.25" customHeight="1"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  <c r="AH846" s="73"/>
      <c r="AI846" s="73"/>
      <c r="AJ846" s="73"/>
      <c r="AK846" s="73"/>
      <c r="AL846" s="73"/>
      <c r="AM846" s="73"/>
      <c r="AN846" s="73"/>
      <c r="AO846" s="73"/>
      <c r="AP846" s="73"/>
      <c r="AQ846" s="73"/>
      <c r="AR846" s="73"/>
      <c r="AS846" s="73"/>
      <c r="AT846" s="73"/>
      <c r="AU846" s="73"/>
      <c r="AV846" s="73"/>
      <c r="AW846" s="73"/>
      <c r="AX846" s="73"/>
      <c r="AY846" s="73"/>
      <c r="AZ846" s="73"/>
      <c r="BA846" s="73"/>
      <c r="BB846" s="73"/>
      <c r="BC846" s="73"/>
    </row>
    <row r="847" ht="14.25" customHeight="1"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  <c r="AH847" s="73"/>
      <c r="AI847" s="73"/>
      <c r="AJ847" s="73"/>
      <c r="AK847" s="73"/>
      <c r="AL847" s="73"/>
      <c r="AM847" s="73"/>
      <c r="AN847" s="73"/>
      <c r="AO847" s="73"/>
      <c r="AP847" s="73"/>
      <c r="AQ847" s="73"/>
      <c r="AR847" s="73"/>
      <c r="AS847" s="73"/>
      <c r="AT847" s="73"/>
      <c r="AU847" s="73"/>
      <c r="AV847" s="73"/>
      <c r="AW847" s="73"/>
      <c r="AX847" s="73"/>
      <c r="AY847" s="73"/>
      <c r="AZ847" s="73"/>
      <c r="BA847" s="73"/>
      <c r="BB847" s="73"/>
      <c r="BC847" s="73"/>
    </row>
    <row r="848" ht="14.25" customHeight="1"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  <c r="AH848" s="73"/>
      <c r="AI848" s="73"/>
      <c r="AJ848" s="73"/>
      <c r="AK848" s="73"/>
      <c r="AL848" s="73"/>
      <c r="AM848" s="73"/>
      <c r="AN848" s="73"/>
      <c r="AO848" s="73"/>
      <c r="AP848" s="73"/>
      <c r="AQ848" s="73"/>
      <c r="AR848" s="73"/>
      <c r="AS848" s="73"/>
      <c r="AT848" s="73"/>
      <c r="AU848" s="73"/>
      <c r="AV848" s="73"/>
      <c r="AW848" s="73"/>
      <c r="AX848" s="73"/>
      <c r="AY848" s="73"/>
      <c r="AZ848" s="73"/>
      <c r="BA848" s="73"/>
      <c r="BB848" s="73"/>
      <c r="BC848" s="73"/>
    </row>
    <row r="849" ht="14.25" customHeight="1"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  <c r="AH849" s="73"/>
      <c r="AI849" s="73"/>
      <c r="AJ849" s="73"/>
      <c r="AK849" s="73"/>
      <c r="AL849" s="73"/>
      <c r="AM849" s="73"/>
      <c r="AN849" s="73"/>
      <c r="AO849" s="73"/>
      <c r="AP849" s="73"/>
      <c r="AQ849" s="73"/>
      <c r="AR849" s="73"/>
      <c r="AS849" s="73"/>
      <c r="AT849" s="73"/>
      <c r="AU849" s="73"/>
      <c r="AV849" s="73"/>
      <c r="AW849" s="73"/>
      <c r="AX849" s="73"/>
      <c r="AY849" s="73"/>
      <c r="AZ849" s="73"/>
      <c r="BA849" s="73"/>
      <c r="BB849" s="73"/>
      <c r="BC849" s="73"/>
    </row>
    <row r="850" ht="14.25" customHeight="1"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  <c r="AH850" s="73"/>
      <c r="AI850" s="73"/>
      <c r="AJ850" s="73"/>
      <c r="AK850" s="73"/>
      <c r="AL850" s="73"/>
      <c r="AM850" s="73"/>
      <c r="AN850" s="73"/>
      <c r="AO850" s="73"/>
      <c r="AP850" s="73"/>
      <c r="AQ850" s="73"/>
      <c r="AR850" s="73"/>
      <c r="AS850" s="73"/>
      <c r="AT850" s="73"/>
      <c r="AU850" s="73"/>
      <c r="AV850" s="73"/>
      <c r="AW850" s="73"/>
      <c r="AX850" s="73"/>
      <c r="AY850" s="73"/>
      <c r="AZ850" s="73"/>
      <c r="BA850" s="73"/>
      <c r="BB850" s="73"/>
      <c r="BC850" s="73"/>
    </row>
    <row r="851" ht="14.25" customHeight="1"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  <c r="AH851" s="73"/>
      <c r="AI851" s="73"/>
      <c r="AJ851" s="73"/>
      <c r="AK851" s="73"/>
      <c r="AL851" s="73"/>
      <c r="AM851" s="73"/>
      <c r="AN851" s="73"/>
      <c r="AO851" s="73"/>
      <c r="AP851" s="73"/>
      <c r="AQ851" s="73"/>
      <c r="AR851" s="73"/>
      <c r="AS851" s="73"/>
      <c r="AT851" s="73"/>
      <c r="AU851" s="73"/>
      <c r="AV851" s="73"/>
      <c r="AW851" s="73"/>
      <c r="AX851" s="73"/>
      <c r="AY851" s="73"/>
      <c r="AZ851" s="73"/>
      <c r="BA851" s="73"/>
      <c r="BB851" s="73"/>
      <c r="BC851" s="73"/>
    </row>
    <row r="852" ht="14.25" customHeight="1"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  <c r="AH852" s="73"/>
      <c r="AI852" s="73"/>
      <c r="AJ852" s="73"/>
      <c r="AK852" s="73"/>
      <c r="AL852" s="73"/>
      <c r="AM852" s="73"/>
      <c r="AN852" s="73"/>
      <c r="AO852" s="73"/>
      <c r="AP852" s="73"/>
      <c r="AQ852" s="73"/>
      <c r="AR852" s="73"/>
      <c r="AS852" s="73"/>
      <c r="AT852" s="73"/>
      <c r="AU852" s="73"/>
      <c r="AV852" s="73"/>
      <c r="AW852" s="73"/>
      <c r="AX852" s="73"/>
      <c r="AY852" s="73"/>
      <c r="AZ852" s="73"/>
      <c r="BA852" s="73"/>
      <c r="BB852" s="73"/>
      <c r="BC852" s="73"/>
    </row>
    <row r="853" ht="14.25" customHeight="1"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  <c r="AH853" s="73"/>
      <c r="AI853" s="73"/>
      <c r="AJ853" s="73"/>
      <c r="AK853" s="73"/>
      <c r="AL853" s="73"/>
      <c r="AM853" s="73"/>
      <c r="AN853" s="73"/>
      <c r="AO853" s="73"/>
      <c r="AP853" s="73"/>
      <c r="AQ853" s="73"/>
      <c r="AR853" s="73"/>
      <c r="AS853" s="73"/>
      <c r="AT853" s="73"/>
      <c r="AU853" s="73"/>
      <c r="AV853" s="73"/>
      <c r="AW853" s="73"/>
      <c r="AX853" s="73"/>
      <c r="AY853" s="73"/>
      <c r="AZ853" s="73"/>
      <c r="BA853" s="73"/>
      <c r="BB853" s="73"/>
      <c r="BC853" s="73"/>
    </row>
    <row r="854" ht="14.25" customHeight="1"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  <c r="AH854" s="73"/>
      <c r="AI854" s="73"/>
      <c r="AJ854" s="73"/>
      <c r="AK854" s="73"/>
      <c r="AL854" s="73"/>
      <c r="AM854" s="73"/>
      <c r="AN854" s="73"/>
      <c r="AO854" s="73"/>
      <c r="AP854" s="73"/>
      <c r="AQ854" s="73"/>
      <c r="AR854" s="73"/>
      <c r="AS854" s="73"/>
      <c r="AT854" s="73"/>
      <c r="AU854" s="73"/>
      <c r="AV854" s="73"/>
      <c r="AW854" s="73"/>
      <c r="AX854" s="73"/>
      <c r="AY854" s="73"/>
      <c r="AZ854" s="73"/>
      <c r="BA854" s="73"/>
      <c r="BB854" s="73"/>
      <c r="BC854" s="73"/>
    </row>
    <row r="855" ht="14.25" customHeight="1"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  <c r="AH855" s="73"/>
      <c r="AI855" s="73"/>
      <c r="AJ855" s="73"/>
      <c r="AK855" s="73"/>
      <c r="AL855" s="73"/>
      <c r="AM855" s="73"/>
      <c r="AN855" s="73"/>
      <c r="AO855" s="73"/>
      <c r="AP855" s="73"/>
      <c r="AQ855" s="73"/>
      <c r="AR855" s="73"/>
      <c r="AS855" s="73"/>
      <c r="AT855" s="73"/>
      <c r="AU855" s="73"/>
      <c r="AV855" s="73"/>
      <c r="AW855" s="73"/>
      <c r="AX855" s="73"/>
      <c r="AY855" s="73"/>
      <c r="AZ855" s="73"/>
      <c r="BA855" s="73"/>
      <c r="BB855" s="73"/>
      <c r="BC855" s="73"/>
    </row>
    <row r="856" ht="14.25" customHeight="1"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  <c r="AH856" s="73"/>
      <c r="AI856" s="73"/>
      <c r="AJ856" s="73"/>
      <c r="AK856" s="73"/>
      <c r="AL856" s="73"/>
      <c r="AM856" s="73"/>
      <c r="AN856" s="73"/>
      <c r="AO856" s="73"/>
      <c r="AP856" s="73"/>
      <c r="AQ856" s="73"/>
      <c r="AR856" s="73"/>
      <c r="AS856" s="73"/>
      <c r="AT856" s="73"/>
      <c r="AU856" s="73"/>
      <c r="AV856" s="73"/>
      <c r="AW856" s="73"/>
      <c r="AX856" s="73"/>
      <c r="AY856" s="73"/>
      <c r="AZ856" s="73"/>
      <c r="BA856" s="73"/>
      <c r="BB856" s="73"/>
      <c r="BC856" s="73"/>
    </row>
    <row r="857" ht="14.25" customHeight="1"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  <c r="AH857" s="73"/>
      <c r="AI857" s="73"/>
      <c r="AJ857" s="73"/>
      <c r="AK857" s="73"/>
      <c r="AL857" s="73"/>
      <c r="AM857" s="73"/>
      <c r="AN857" s="73"/>
      <c r="AO857" s="73"/>
      <c r="AP857" s="73"/>
      <c r="AQ857" s="73"/>
      <c r="AR857" s="73"/>
      <c r="AS857" s="73"/>
      <c r="AT857" s="73"/>
      <c r="AU857" s="73"/>
      <c r="AV857" s="73"/>
      <c r="AW857" s="73"/>
      <c r="AX857" s="73"/>
      <c r="AY857" s="73"/>
      <c r="AZ857" s="73"/>
      <c r="BA857" s="73"/>
      <c r="BB857" s="73"/>
      <c r="BC857" s="73"/>
    </row>
    <row r="858" ht="14.25" customHeight="1"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  <c r="AH858" s="73"/>
      <c r="AI858" s="73"/>
      <c r="AJ858" s="73"/>
      <c r="AK858" s="73"/>
      <c r="AL858" s="73"/>
      <c r="AM858" s="73"/>
      <c r="AN858" s="73"/>
      <c r="AO858" s="73"/>
      <c r="AP858" s="73"/>
      <c r="AQ858" s="73"/>
      <c r="AR858" s="73"/>
      <c r="AS858" s="73"/>
      <c r="AT858" s="73"/>
      <c r="AU858" s="73"/>
      <c r="AV858" s="73"/>
      <c r="AW858" s="73"/>
      <c r="AX858" s="73"/>
      <c r="AY858" s="73"/>
      <c r="AZ858" s="73"/>
      <c r="BA858" s="73"/>
      <c r="BB858" s="73"/>
      <c r="BC858" s="73"/>
    </row>
    <row r="859" ht="14.25" customHeight="1"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  <c r="AH859" s="73"/>
      <c r="AI859" s="73"/>
      <c r="AJ859" s="73"/>
      <c r="AK859" s="73"/>
      <c r="AL859" s="73"/>
      <c r="AM859" s="73"/>
      <c r="AN859" s="73"/>
      <c r="AO859" s="73"/>
      <c r="AP859" s="73"/>
      <c r="AQ859" s="73"/>
      <c r="AR859" s="73"/>
      <c r="AS859" s="73"/>
      <c r="AT859" s="73"/>
      <c r="AU859" s="73"/>
      <c r="AV859" s="73"/>
      <c r="AW859" s="73"/>
      <c r="AX859" s="73"/>
      <c r="AY859" s="73"/>
      <c r="AZ859" s="73"/>
      <c r="BA859" s="73"/>
      <c r="BB859" s="73"/>
      <c r="BC859" s="73"/>
    </row>
    <row r="860" ht="14.25" customHeight="1"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  <c r="AH860" s="73"/>
      <c r="AI860" s="73"/>
      <c r="AJ860" s="73"/>
      <c r="AK860" s="73"/>
      <c r="AL860" s="73"/>
      <c r="AM860" s="73"/>
      <c r="AN860" s="73"/>
      <c r="AO860" s="73"/>
      <c r="AP860" s="73"/>
      <c r="AQ860" s="73"/>
      <c r="AR860" s="73"/>
      <c r="AS860" s="73"/>
      <c r="AT860" s="73"/>
      <c r="AU860" s="73"/>
      <c r="AV860" s="73"/>
      <c r="AW860" s="73"/>
      <c r="AX860" s="73"/>
      <c r="AY860" s="73"/>
      <c r="AZ860" s="73"/>
      <c r="BA860" s="73"/>
      <c r="BB860" s="73"/>
      <c r="BC860" s="73"/>
    </row>
    <row r="861" ht="14.25" customHeight="1"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  <c r="AJ861" s="73"/>
      <c r="AK861" s="73"/>
      <c r="AL861" s="73"/>
      <c r="AM861" s="73"/>
      <c r="AN861" s="73"/>
      <c r="AO861" s="73"/>
      <c r="AP861" s="73"/>
      <c r="AQ861" s="73"/>
      <c r="AR861" s="73"/>
      <c r="AS861" s="73"/>
      <c r="AT861" s="73"/>
      <c r="AU861" s="73"/>
      <c r="AV861" s="73"/>
      <c r="AW861" s="73"/>
      <c r="AX861" s="73"/>
      <c r="AY861" s="73"/>
      <c r="AZ861" s="73"/>
      <c r="BA861" s="73"/>
      <c r="BB861" s="73"/>
      <c r="BC861" s="73"/>
    </row>
    <row r="862" ht="14.25" customHeight="1"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  <c r="AH862" s="73"/>
      <c r="AI862" s="73"/>
      <c r="AJ862" s="73"/>
      <c r="AK862" s="73"/>
      <c r="AL862" s="73"/>
      <c r="AM862" s="73"/>
      <c r="AN862" s="73"/>
      <c r="AO862" s="73"/>
      <c r="AP862" s="73"/>
      <c r="AQ862" s="73"/>
      <c r="AR862" s="73"/>
      <c r="AS862" s="73"/>
      <c r="AT862" s="73"/>
      <c r="AU862" s="73"/>
      <c r="AV862" s="73"/>
      <c r="AW862" s="73"/>
      <c r="AX862" s="73"/>
      <c r="AY862" s="73"/>
      <c r="AZ862" s="73"/>
      <c r="BA862" s="73"/>
      <c r="BB862" s="73"/>
      <c r="BC862" s="73"/>
    </row>
    <row r="863" ht="14.25" customHeight="1"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  <c r="AH863" s="73"/>
      <c r="AI863" s="73"/>
      <c r="AJ863" s="73"/>
      <c r="AK863" s="73"/>
      <c r="AL863" s="73"/>
      <c r="AM863" s="73"/>
      <c r="AN863" s="73"/>
      <c r="AO863" s="73"/>
      <c r="AP863" s="73"/>
      <c r="AQ863" s="73"/>
      <c r="AR863" s="73"/>
      <c r="AS863" s="73"/>
      <c r="AT863" s="73"/>
      <c r="AU863" s="73"/>
      <c r="AV863" s="73"/>
      <c r="AW863" s="73"/>
      <c r="AX863" s="73"/>
      <c r="AY863" s="73"/>
      <c r="AZ863" s="73"/>
      <c r="BA863" s="73"/>
      <c r="BB863" s="73"/>
      <c r="BC863" s="73"/>
    </row>
    <row r="864" ht="14.25" customHeight="1"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  <c r="AH864" s="73"/>
      <c r="AI864" s="73"/>
      <c r="AJ864" s="73"/>
      <c r="AK864" s="73"/>
      <c r="AL864" s="73"/>
      <c r="AM864" s="73"/>
      <c r="AN864" s="73"/>
      <c r="AO864" s="73"/>
      <c r="AP864" s="73"/>
      <c r="AQ864" s="73"/>
      <c r="AR864" s="73"/>
      <c r="AS864" s="73"/>
      <c r="AT864" s="73"/>
      <c r="AU864" s="73"/>
      <c r="AV864" s="73"/>
      <c r="AW864" s="73"/>
      <c r="AX864" s="73"/>
      <c r="AY864" s="73"/>
      <c r="AZ864" s="73"/>
      <c r="BA864" s="73"/>
      <c r="BB864" s="73"/>
      <c r="BC864" s="73"/>
    </row>
    <row r="865" ht="14.25" customHeight="1"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  <c r="AH865" s="73"/>
      <c r="AI865" s="73"/>
      <c r="AJ865" s="73"/>
      <c r="AK865" s="73"/>
      <c r="AL865" s="73"/>
      <c r="AM865" s="73"/>
      <c r="AN865" s="73"/>
      <c r="AO865" s="73"/>
      <c r="AP865" s="73"/>
      <c r="AQ865" s="73"/>
      <c r="AR865" s="73"/>
      <c r="AS865" s="73"/>
      <c r="AT865" s="73"/>
      <c r="AU865" s="73"/>
      <c r="AV865" s="73"/>
      <c r="AW865" s="73"/>
      <c r="AX865" s="73"/>
      <c r="AY865" s="73"/>
      <c r="AZ865" s="73"/>
      <c r="BA865" s="73"/>
      <c r="BB865" s="73"/>
      <c r="BC865" s="73"/>
    </row>
    <row r="866" ht="14.25" customHeight="1"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  <c r="AH866" s="73"/>
      <c r="AI866" s="73"/>
      <c r="AJ866" s="73"/>
      <c r="AK866" s="73"/>
      <c r="AL866" s="73"/>
      <c r="AM866" s="73"/>
      <c r="AN866" s="73"/>
      <c r="AO866" s="73"/>
      <c r="AP866" s="73"/>
      <c r="AQ866" s="73"/>
      <c r="AR866" s="73"/>
      <c r="AS866" s="73"/>
      <c r="AT866" s="73"/>
      <c r="AU866" s="73"/>
      <c r="AV866" s="73"/>
      <c r="AW866" s="73"/>
      <c r="AX866" s="73"/>
      <c r="AY866" s="73"/>
      <c r="AZ866" s="73"/>
      <c r="BA866" s="73"/>
      <c r="BB866" s="73"/>
      <c r="BC866" s="73"/>
    </row>
    <row r="867" ht="14.25" customHeight="1"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  <c r="AH867" s="73"/>
      <c r="AI867" s="73"/>
      <c r="AJ867" s="73"/>
      <c r="AK867" s="73"/>
      <c r="AL867" s="73"/>
      <c r="AM867" s="73"/>
      <c r="AN867" s="73"/>
      <c r="AO867" s="73"/>
      <c r="AP867" s="73"/>
      <c r="AQ867" s="73"/>
      <c r="AR867" s="73"/>
      <c r="AS867" s="73"/>
      <c r="AT867" s="73"/>
      <c r="AU867" s="73"/>
      <c r="AV867" s="73"/>
      <c r="AW867" s="73"/>
      <c r="AX867" s="73"/>
      <c r="AY867" s="73"/>
      <c r="AZ867" s="73"/>
      <c r="BA867" s="73"/>
      <c r="BB867" s="73"/>
      <c r="BC867" s="73"/>
    </row>
    <row r="868" ht="14.25" customHeight="1"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  <c r="AH868" s="73"/>
      <c r="AI868" s="73"/>
      <c r="AJ868" s="73"/>
      <c r="AK868" s="73"/>
      <c r="AL868" s="73"/>
      <c r="AM868" s="73"/>
      <c r="AN868" s="73"/>
      <c r="AO868" s="73"/>
      <c r="AP868" s="73"/>
      <c r="AQ868" s="73"/>
      <c r="AR868" s="73"/>
      <c r="AS868" s="73"/>
      <c r="AT868" s="73"/>
      <c r="AU868" s="73"/>
      <c r="AV868" s="73"/>
      <c r="AW868" s="73"/>
      <c r="AX868" s="73"/>
      <c r="AY868" s="73"/>
      <c r="AZ868" s="73"/>
      <c r="BA868" s="73"/>
      <c r="BB868" s="73"/>
      <c r="BC868" s="73"/>
    </row>
    <row r="869" ht="14.25" customHeight="1"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  <c r="AH869" s="73"/>
      <c r="AI869" s="73"/>
      <c r="AJ869" s="73"/>
      <c r="AK869" s="73"/>
      <c r="AL869" s="73"/>
      <c r="AM869" s="73"/>
      <c r="AN869" s="73"/>
      <c r="AO869" s="73"/>
      <c r="AP869" s="73"/>
      <c r="AQ869" s="73"/>
      <c r="AR869" s="73"/>
      <c r="AS869" s="73"/>
      <c r="AT869" s="73"/>
      <c r="AU869" s="73"/>
      <c r="AV869" s="73"/>
      <c r="AW869" s="73"/>
      <c r="AX869" s="73"/>
      <c r="AY869" s="73"/>
      <c r="AZ869" s="73"/>
      <c r="BA869" s="73"/>
      <c r="BB869" s="73"/>
      <c r="BC869" s="73"/>
    </row>
    <row r="870" ht="14.25" customHeight="1"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  <c r="AH870" s="73"/>
      <c r="AI870" s="73"/>
      <c r="AJ870" s="73"/>
      <c r="AK870" s="73"/>
      <c r="AL870" s="73"/>
      <c r="AM870" s="73"/>
      <c r="AN870" s="73"/>
      <c r="AO870" s="73"/>
      <c r="AP870" s="73"/>
      <c r="AQ870" s="73"/>
      <c r="AR870" s="73"/>
      <c r="AS870" s="73"/>
      <c r="AT870" s="73"/>
      <c r="AU870" s="73"/>
      <c r="AV870" s="73"/>
      <c r="AW870" s="73"/>
      <c r="AX870" s="73"/>
      <c r="AY870" s="73"/>
      <c r="AZ870" s="73"/>
      <c r="BA870" s="73"/>
      <c r="BB870" s="73"/>
      <c r="BC870" s="73"/>
    </row>
    <row r="871" ht="14.25" customHeight="1"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  <c r="AH871" s="73"/>
      <c r="AI871" s="73"/>
      <c r="AJ871" s="73"/>
      <c r="AK871" s="73"/>
      <c r="AL871" s="73"/>
      <c r="AM871" s="73"/>
      <c r="AN871" s="73"/>
      <c r="AO871" s="73"/>
      <c r="AP871" s="73"/>
      <c r="AQ871" s="73"/>
      <c r="AR871" s="73"/>
      <c r="AS871" s="73"/>
      <c r="AT871" s="73"/>
      <c r="AU871" s="73"/>
      <c r="AV871" s="73"/>
      <c r="AW871" s="73"/>
      <c r="AX871" s="73"/>
      <c r="AY871" s="73"/>
      <c r="AZ871" s="73"/>
      <c r="BA871" s="73"/>
      <c r="BB871" s="73"/>
      <c r="BC871" s="73"/>
    </row>
    <row r="872" ht="14.25" customHeight="1"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  <c r="AH872" s="73"/>
      <c r="AI872" s="73"/>
      <c r="AJ872" s="73"/>
      <c r="AK872" s="73"/>
      <c r="AL872" s="73"/>
      <c r="AM872" s="73"/>
      <c r="AN872" s="73"/>
      <c r="AO872" s="73"/>
      <c r="AP872" s="73"/>
      <c r="AQ872" s="73"/>
      <c r="AR872" s="73"/>
      <c r="AS872" s="73"/>
      <c r="AT872" s="73"/>
      <c r="AU872" s="73"/>
      <c r="AV872" s="73"/>
      <c r="AW872" s="73"/>
      <c r="AX872" s="73"/>
      <c r="AY872" s="73"/>
      <c r="AZ872" s="73"/>
      <c r="BA872" s="73"/>
      <c r="BB872" s="73"/>
      <c r="BC872" s="73"/>
    </row>
    <row r="873" ht="14.25" customHeight="1"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  <c r="AH873" s="73"/>
      <c r="AI873" s="73"/>
      <c r="AJ873" s="73"/>
      <c r="AK873" s="73"/>
      <c r="AL873" s="73"/>
      <c r="AM873" s="73"/>
      <c r="AN873" s="73"/>
      <c r="AO873" s="73"/>
      <c r="AP873" s="73"/>
      <c r="AQ873" s="73"/>
      <c r="AR873" s="73"/>
      <c r="AS873" s="73"/>
      <c r="AT873" s="73"/>
      <c r="AU873" s="73"/>
      <c r="AV873" s="73"/>
      <c r="AW873" s="73"/>
      <c r="AX873" s="73"/>
      <c r="AY873" s="73"/>
      <c r="AZ873" s="73"/>
      <c r="BA873" s="73"/>
      <c r="BB873" s="73"/>
      <c r="BC873" s="73"/>
    </row>
    <row r="874" ht="14.25" customHeight="1"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  <c r="AH874" s="73"/>
      <c r="AI874" s="73"/>
      <c r="AJ874" s="73"/>
      <c r="AK874" s="73"/>
      <c r="AL874" s="73"/>
      <c r="AM874" s="73"/>
      <c r="AN874" s="73"/>
      <c r="AO874" s="73"/>
      <c r="AP874" s="73"/>
      <c r="AQ874" s="73"/>
      <c r="AR874" s="73"/>
      <c r="AS874" s="73"/>
      <c r="AT874" s="73"/>
      <c r="AU874" s="73"/>
      <c r="AV874" s="73"/>
      <c r="AW874" s="73"/>
      <c r="AX874" s="73"/>
      <c r="AY874" s="73"/>
      <c r="AZ874" s="73"/>
      <c r="BA874" s="73"/>
      <c r="BB874" s="73"/>
      <c r="BC874" s="73"/>
    </row>
    <row r="875" ht="14.25" customHeight="1"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  <c r="AH875" s="73"/>
      <c r="AI875" s="73"/>
      <c r="AJ875" s="73"/>
      <c r="AK875" s="73"/>
      <c r="AL875" s="73"/>
      <c r="AM875" s="73"/>
      <c r="AN875" s="73"/>
      <c r="AO875" s="73"/>
      <c r="AP875" s="73"/>
      <c r="AQ875" s="73"/>
      <c r="AR875" s="73"/>
      <c r="AS875" s="73"/>
      <c r="AT875" s="73"/>
      <c r="AU875" s="73"/>
      <c r="AV875" s="73"/>
      <c r="AW875" s="73"/>
      <c r="AX875" s="73"/>
      <c r="AY875" s="73"/>
      <c r="AZ875" s="73"/>
      <c r="BA875" s="73"/>
      <c r="BB875" s="73"/>
      <c r="BC875" s="73"/>
    </row>
    <row r="876" ht="14.25" customHeight="1"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  <c r="AH876" s="73"/>
      <c r="AI876" s="73"/>
      <c r="AJ876" s="73"/>
      <c r="AK876" s="73"/>
      <c r="AL876" s="73"/>
      <c r="AM876" s="73"/>
      <c r="AN876" s="73"/>
      <c r="AO876" s="73"/>
      <c r="AP876" s="73"/>
      <c r="AQ876" s="73"/>
      <c r="AR876" s="73"/>
      <c r="AS876" s="73"/>
      <c r="AT876" s="73"/>
      <c r="AU876" s="73"/>
      <c r="AV876" s="73"/>
      <c r="AW876" s="73"/>
      <c r="AX876" s="73"/>
      <c r="AY876" s="73"/>
      <c r="AZ876" s="73"/>
      <c r="BA876" s="73"/>
      <c r="BB876" s="73"/>
      <c r="BC876" s="73"/>
    </row>
    <row r="877" ht="14.25" customHeight="1"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  <c r="AH877" s="73"/>
      <c r="AI877" s="73"/>
      <c r="AJ877" s="73"/>
      <c r="AK877" s="73"/>
      <c r="AL877" s="73"/>
      <c r="AM877" s="73"/>
      <c r="AN877" s="73"/>
      <c r="AO877" s="73"/>
      <c r="AP877" s="73"/>
      <c r="AQ877" s="73"/>
      <c r="AR877" s="73"/>
      <c r="AS877" s="73"/>
      <c r="AT877" s="73"/>
      <c r="AU877" s="73"/>
      <c r="AV877" s="73"/>
      <c r="AW877" s="73"/>
      <c r="AX877" s="73"/>
      <c r="AY877" s="73"/>
      <c r="AZ877" s="73"/>
      <c r="BA877" s="73"/>
      <c r="BB877" s="73"/>
      <c r="BC877" s="73"/>
    </row>
    <row r="878" ht="14.25" customHeight="1"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  <c r="AH878" s="73"/>
      <c r="AI878" s="73"/>
      <c r="AJ878" s="73"/>
      <c r="AK878" s="73"/>
      <c r="AL878" s="73"/>
      <c r="AM878" s="73"/>
      <c r="AN878" s="73"/>
      <c r="AO878" s="73"/>
      <c r="AP878" s="73"/>
      <c r="AQ878" s="73"/>
      <c r="AR878" s="73"/>
      <c r="AS878" s="73"/>
      <c r="AT878" s="73"/>
      <c r="AU878" s="73"/>
      <c r="AV878" s="73"/>
      <c r="AW878" s="73"/>
      <c r="AX878" s="73"/>
      <c r="AY878" s="73"/>
      <c r="AZ878" s="73"/>
      <c r="BA878" s="73"/>
      <c r="BB878" s="73"/>
      <c r="BC878" s="73"/>
    </row>
    <row r="879" ht="14.25" customHeight="1"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  <c r="AH879" s="73"/>
      <c r="AI879" s="73"/>
      <c r="AJ879" s="73"/>
      <c r="AK879" s="73"/>
      <c r="AL879" s="73"/>
      <c r="AM879" s="73"/>
      <c r="AN879" s="73"/>
      <c r="AO879" s="73"/>
      <c r="AP879" s="73"/>
      <c r="AQ879" s="73"/>
      <c r="AR879" s="73"/>
      <c r="AS879" s="73"/>
      <c r="AT879" s="73"/>
      <c r="AU879" s="73"/>
      <c r="AV879" s="73"/>
      <c r="AW879" s="73"/>
      <c r="AX879" s="73"/>
      <c r="AY879" s="73"/>
      <c r="AZ879" s="73"/>
      <c r="BA879" s="73"/>
      <c r="BB879" s="73"/>
      <c r="BC879" s="73"/>
    </row>
    <row r="880" ht="14.25" customHeight="1"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  <c r="AH880" s="73"/>
      <c r="AI880" s="73"/>
      <c r="AJ880" s="73"/>
      <c r="AK880" s="73"/>
      <c r="AL880" s="73"/>
      <c r="AM880" s="73"/>
      <c r="AN880" s="73"/>
      <c r="AO880" s="73"/>
      <c r="AP880" s="73"/>
      <c r="AQ880" s="73"/>
      <c r="AR880" s="73"/>
      <c r="AS880" s="73"/>
      <c r="AT880" s="73"/>
      <c r="AU880" s="73"/>
      <c r="AV880" s="73"/>
      <c r="AW880" s="73"/>
      <c r="AX880" s="73"/>
      <c r="AY880" s="73"/>
      <c r="AZ880" s="73"/>
      <c r="BA880" s="73"/>
      <c r="BB880" s="73"/>
      <c r="BC880" s="73"/>
    </row>
    <row r="881" ht="14.25" customHeight="1"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  <c r="AH881" s="73"/>
      <c r="AI881" s="73"/>
      <c r="AJ881" s="73"/>
      <c r="AK881" s="73"/>
      <c r="AL881" s="73"/>
      <c r="AM881" s="73"/>
      <c r="AN881" s="73"/>
      <c r="AO881" s="73"/>
      <c r="AP881" s="73"/>
      <c r="AQ881" s="73"/>
      <c r="AR881" s="73"/>
      <c r="AS881" s="73"/>
      <c r="AT881" s="73"/>
      <c r="AU881" s="73"/>
      <c r="AV881" s="73"/>
      <c r="AW881" s="73"/>
      <c r="AX881" s="73"/>
      <c r="AY881" s="73"/>
      <c r="AZ881" s="73"/>
      <c r="BA881" s="73"/>
      <c r="BB881" s="73"/>
      <c r="BC881" s="73"/>
    </row>
    <row r="882" ht="14.25" customHeight="1"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  <c r="AH882" s="73"/>
      <c r="AI882" s="73"/>
      <c r="AJ882" s="73"/>
      <c r="AK882" s="73"/>
      <c r="AL882" s="73"/>
      <c r="AM882" s="73"/>
      <c r="AN882" s="73"/>
      <c r="AO882" s="73"/>
      <c r="AP882" s="73"/>
      <c r="AQ882" s="73"/>
      <c r="AR882" s="73"/>
      <c r="AS882" s="73"/>
      <c r="AT882" s="73"/>
      <c r="AU882" s="73"/>
      <c r="AV882" s="73"/>
      <c r="AW882" s="73"/>
      <c r="AX882" s="73"/>
      <c r="AY882" s="73"/>
      <c r="AZ882" s="73"/>
      <c r="BA882" s="73"/>
      <c r="BB882" s="73"/>
      <c r="BC882" s="73"/>
    </row>
    <row r="883" ht="14.25" customHeight="1"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  <c r="AH883" s="73"/>
      <c r="AI883" s="73"/>
      <c r="AJ883" s="73"/>
      <c r="AK883" s="73"/>
      <c r="AL883" s="73"/>
      <c r="AM883" s="73"/>
      <c r="AN883" s="73"/>
      <c r="AO883" s="73"/>
      <c r="AP883" s="73"/>
      <c r="AQ883" s="73"/>
      <c r="AR883" s="73"/>
      <c r="AS883" s="73"/>
      <c r="AT883" s="73"/>
      <c r="AU883" s="73"/>
      <c r="AV883" s="73"/>
      <c r="AW883" s="73"/>
      <c r="AX883" s="73"/>
      <c r="AY883" s="73"/>
      <c r="AZ883" s="73"/>
      <c r="BA883" s="73"/>
      <c r="BB883" s="73"/>
      <c r="BC883" s="73"/>
    </row>
    <row r="884" ht="14.25" customHeight="1"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  <c r="AH884" s="73"/>
      <c r="AI884" s="73"/>
      <c r="AJ884" s="73"/>
      <c r="AK884" s="73"/>
      <c r="AL884" s="73"/>
      <c r="AM884" s="73"/>
      <c r="AN884" s="73"/>
      <c r="AO884" s="73"/>
      <c r="AP884" s="73"/>
      <c r="AQ884" s="73"/>
      <c r="AR884" s="73"/>
      <c r="AS884" s="73"/>
      <c r="AT884" s="73"/>
      <c r="AU884" s="73"/>
      <c r="AV884" s="73"/>
      <c r="AW884" s="73"/>
      <c r="AX884" s="73"/>
      <c r="AY884" s="73"/>
      <c r="AZ884" s="73"/>
      <c r="BA884" s="73"/>
      <c r="BB884" s="73"/>
      <c r="BC884" s="73"/>
    </row>
    <row r="885" ht="14.25" customHeight="1"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  <c r="AH885" s="73"/>
      <c r="AI885" s="73"/>
      <c r="AJ885" s="73"/>
      <c r="AK885" s="73"/>
      <c r="AL885" s="73"/>
      <c r="AM885" s="73"/>
      <c r="AN885" s="73"/>
      <c r="AO885" s="73"/>
      <c r="AP885" s="73"/>
      <c r="AQ885" s="73"/>
      <c r="AR885" s="73"/>
      <c r="AS885" s="73"/>
      <c r="AT885" s="73"/>
      <c r="AU885" s="73"/>
      <c r="AV885" s="73"/>
      <c r="AW885" s="73"/>
      <c r="AX885" s="73"/>
      <c r="AY885" s="73"/>
      <c r="AZ885" s="73"/>
      <c r="BA885" s="73"/>
      <c r="BB885" s="73"/>
      <c r="BC885" s="73"/>
    </row>
    <row r="886" ht="14.25" customHeight="1"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  <c r="AH886" s="73"/>
      <c r="AI886" s="73"/>
      <c r="AJ886" s="73"/>
      <c r="AK886" s="73"/>
      <c r="AL886" s="73"/>
      <c r="AM886" s="73"/>
      <c r="AN886" s="73"/>
      <c r="AO886" s="73"/>
      <c r="AP886" s="73"/>
      <c r="AQ886" s="73"/>
      <c r="AR886" s="73"/>
      <c r="AS886" s="73"/>
      <c r="AT886" s="73"/>
      <c r="AU886" s="73"/>
      <c r="AV886" s="73"/>
      <c r="AW886" s="73"/>
      <c r="AX886" s="73"/>
      <c r="AY886" s="73"/>
      <c r="AZ886" s="73"/>
      <c r="BA886" s="73"/>
      <c r="BB886" s="73"/>
      <c r="BC886" s="73"/>
    </row>
    <row r="887" ht="14.25" customHeight="1"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  <c r="AH887" s="73"/>
      <c r="AI887" s="73"/>
      <c r="AJ887" s="73"/>
      <c r="AK887" s="73"/>
      <c r="AL887" s="73"/>
      <c r="AM887" s="73"/>
      <c r="AN887" s="73"/>
      <c r="AO887" s="73"/>
      <c r="AP887" s="73"/>
      <c r="AQ887" s="73"/>
      <c r="AR887" s="73"/>
      <c r="AS887" s="73"/>
      <c r="AT887" s="73"/>
      <c r="AU887" s="73"/>
      <c r="AV887" s="73"/>
      <c r="AW887" s="73"/>
      <c r="AX887" s="73"/>
      <c r="AY887" s="73"/>
      <c r="AZ887" s="73"/>
      <c r="BA887" s="73"/>
      <c r="BB887" s="73"/>
      <c r="BC887" s="73"/>
    </row>
    <row r="888" ht="14.25" customHeight="1"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  <c r="AH888" s="73"/>
      <c r="AI888" s="73"/>
      <c r="AJ888" s="73"/>
      <c r="AK888" s="73"/>
      <c r="AL888" s="73"/>
      <c r="AM888" s="73"/>
      <c r="AN888" s="73"/>
      <c r="AO888" s="73"/>
      <c r="AP888" s="73"/>
      <c r="AQ888" s="73"/>
      <c r="AR888" s="73"/>
      <c r="AS888" s="73"/>
      <c r="AT888" s="73"/>
      <c r="AU888" s="73"/>
      <c r="AV888" s="73"/>
      <c r="AW888" s="73"/>
      <c r="AX888" s="73"/>
      <c r="AY888" s="73"/>
      <c r="AZ888" s="73"/>
      <c r="BA888" s="73"/>
      <c r="BB888" s="73"/>
      <c r="BC888" s="73"/>
    </row>
    <row r="889" ht="14.25" customHeight="1"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  <c r="AH889" s="73"/>
      <c r="AI889" s="73"/>
      <c r="AJ889" s="73"/>
      <c r="AK889" s="73"/>
      <c r="AL889" s="73"/>
      <c r="AM889" s="73"/>
      <c r="AN889" s="73"/>
      <c r="AO889" s="73"/>
      <c r="AP889" s="73"/>
      <c r="AQ889" s="73"/>
      <c r="AR889" s="73"/>
      <c r="AS889" s="73"/>
      <c r="AT889" s="73"/>
      <c r="AU889" s="73"/>
      <c r="AV889" s="73"/>
      <c r="AW889" s="73"/>
      <c r="AX889" s="73"/>
      <c r="AY889" s="73"/>
      <c r="AZ889" s="73"/>
      <c r="BA889" s="73"/>
      <c r="BB889" s="73"/>
      <c r="BC889" s="73"/>
    </row>
    <row r="890" ht="14.25" customHeight="1"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  <c r="AH890" s="73"/>
      <c r="AI890" s="73"/>
      <c r="AJ890" s="73"/>
      <c r="AK890" s="73"/>
      <c r="AL890" s="73"/>
      <c r="AM890" s="73"/>
      <c r="AN890" s="73"/>
      <c r="AO890" s="73"/>
      <c r="AP890" s="73"/>
      <c r="AQ890" s="73"/>
      <c r="AR890" s="73"/>
      <c r="AS890" s="73"/>
      <c r="AT890" s="73"/>
      <c r="AU890" s="73"/>
      <c r="AV890" s="73"/>
      <c r="AW890" s="73"/>
      <c r="AX890" s="73"/>
      <c r="AY890" s="73"/>
      <c r="AZ890" s="73"/>
      <c r="BA890" s="73"/>
      <c r="BB890" s="73"/>
      <c r="BC890" s="73"/>
    </row>
    <row r="891" ht="14.25" customHeight="1"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  <c r="AH891" s="73"/>
      <c r="AI891" s="73"/>
      <c r="AJ891" s="73"/>
      <c r="AK891" s="73"/>
      <c r="AL891" s="73"/>
      <c r="AM891" s="73"/>
      <c r="AN891" s="73"/>
      <c r="AO891" s="73"/>
      <c r="AP891" s="73"/>
      <c r="AQ891" s="73"/>
      <c r="AR891" s="73"/>
      <c r="AS891" s="73"/>
      <c r="AT891" s="73"/>
      <c r="AU891" s="73"/>
      <c r="AV891" s="73"/>
      <c r="AW891" s="73"/>
      <c r="AX891" s="73"/>
      <c r="AY891" s="73"/>
      <c r="AZ891" s="73"/>
      <c r="BA891" s="73"/>
      <c r="BB891" s="73"/>
      <c r="BC891" s="73"/>
    </row>
    <row r="892" ht="14.25" customHeight="1"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  <c r="AH892" s="73"/>
      <c r="AI892" s="73"/>
      <c r="AJ892" s="73"/>
      <c r="AK892" s="73"/>
      <c r="AL892" s="73"/>
      <c r="AM892" s="73"/>
      <c r="AN892" s="73"/>
      <c r="AO892" s="73"/>
      <c r="AP892" s="73"/>
      <c r="AQ892" s="73"/>
      <c r="AR892" s="73"/>
      <c r="AS892" s="73"/>
      <c r="AT892" s="73"/>
      <c r="AU892" s="73"/>
      <c r="AV892" s="73"/>
      <c r="AW892" s="73"/>
      <c r="AX892" s="73"/>
      <c r="AY892" s="73"/>
      <c r="AZ892" s="73"/>
      <c r="BA892" s="73"/>
      <c r="BB892" s="73"/>
      <c r="BC892" s="73"/>
    </row>
    <row r="893" ht="14.25" customHeight="1"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  <c r="AH893" s="73"/>
      <c r="AI893" s="73"/>
      <c r="AJ893" s="73"/>
      <c r="AK893" s="73"/>
      <c r="AL893" s="73"/>
      <c r="AM893" s="73"/>
      <c r="AN893" s="73"/>
      <c r="AO893" s="73"/>
      <c r="AP893" s="73"/>
      <c r="AQ893" s="73"/>
      <c r="AR893" s="73"/>
      <c r="AS893" s="73"/>
      <c r="AT893" s="73"/>
      <c r="AU893" s="73"/>
      <c r="AV893" s="73"/>
      <c r="AW893" s="73"/>
      <c r="AX893" s="73"/>
      <c r="AY893" s="73"/>
      <c r="AZ893" s="73"/>
      <c r="BA893" s="73"/>
      <c r="BB893" s="73"/>
      <c r="BC893" s="73"/>
    </row>
    <row r="894" ht="14.25" customHeight="1"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  <c r="AH894" s="73"/>
      <c r="AI894" s="73"/>
      <c r="AJ894" s="73"/>
      <c r="AK894" s="73"/>
      <c r="AL894" s="73"/>
      <c r="AM894" s="73"/>
      <c r="AN894" s="73"/>
      <c r="AO894" s="73"/>
      <c r="AP894" s="73"/>
      <c r="AQ894" s="73"/>
      <c r="AR894" s="73"/>
      <c r="AS894" s="73"/>
      <c r="AT894" s="73"/>
      <c r="AU894" s="73"/>
      <c r="AV894" s="73"/>
      <c r="AW894" s="73"/>
      <c r="AX894" s="73"/>
      <c r="AY894" s="73"/>
      <c r="AZ894" s="73"/>
      <c r="BA894" s="73"/>
      <c r="BB894" s="73"/>
      <c r="BC894" s="73"/>
    </row>
    <row r="895" ht="14.25" customHeight="1"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  <c r="AH895" s="73"/>
      <c r="AI895" s="73"/>
      <c r="AJ895" s="73"/>
      <c r="AK895" s="73"/>
      <c r="AL895" s="73"/>
      <c r="AM895" s="73"/>
      <c r="AN895" s="73"/>
      <c r="AO895" s="73"/>
      <c r="AP895" s="73"/>
      <c r="AQ895" s="73"/>
      <c r="AR895" s="73"/>
      <c r="AS895" s="73"/>
      <c r="AT895" s="73"/>
      <c r="AU895" s="73"/>
      <c r="AV895" s="73"/>
      <c r="AW895" s="73"/>
      <c r="AX895" s="73"/>
      <c r="AY895" s="73"/>
      <c r="AZ895" s="73"/>
      <c r="BA895" s="73"/>
      <c r="BB895" s="73"/>
      <c r="BC895" s="73"/>
    </row>
    <row r="896" ht="14.25" customHeight="1"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  <c r="AH896" s="73"/>
      <c r="AI896" s="73"/>
      <c r="AJ896" s="73"/>
      <c r="AK896" s="73"/>
      <c r="AL896" s="73"/>
      <c r="AM896" s="73"/>
      <c r="AN896" s="73"/>
      <c r="AO896" s="73"/>
      <c r="AP896" s="73"/>
      <c r="AQ896" s="73"/>
      <c r="AR896" s="73"/>
      <c r="AS896" s="73"/>
      <c r="AT896" s="73"/>
      <c r="AU896" s="73"/>
      <c r="AV896" s="73"/>
      <c r="AW896" s="73"/>
      <c r="AX896" s="73"/>
      <c r="AY896" s="73"/>
      <c r="AZ896" s="73"/>
      <c r="BA896" s="73"/>
      <c r="BB896" s="73"/>
      <c r="BC896" s="73"/>
    </row>
    <row r="897" ht="14.25" customHeight="1"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  <c r="AH897" s="73"/>
      <c r="AI897" s="73"/>
      <c r="AJ897" s="73"/>
      <c r="AK897" s="73"/>
      <c r="AL897" s="73"/>
      <c r="AM897" s="73"/>
      <c r="AN897" s="73"/>
      <c r="AO897" s="73"/>
      <c r="AP897" s="73"/>
      <c r="AQ897" s="73"/>
      <c r="AR897" s="73"/>
      <c r="AS897" s="73"/>
      <c r="AT897" s="73"/>
      <c r="AU897" s="73"/>
      <c r="AV897" s="73"/>
      <c r="AW897" s="73"/>
      <c r="AX897" s="73"/>
      <c r="AY897" s="73"/>
      <c r="AZ897" s="73"/>
      <c r="BA897" s="73"/>
      <c r="BB897" s="73"/>
      <c r="BC897" s="73"/>
    </row>
    <row r="898" ht="14.25" customHeight="1"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  <c r="AH898" s="73"/>
      <c r="AI898" s="73"/>
      <c r="AJ898" s="73"/>
      <c r="AK898" s="73"/>
      <c r="AL898" s="73"/>
      <c r="AM898" s="73"/>
      <c r="AN898" s="73"/>
      <c r="AO898" s="73"/>
      <c r="AP898" s="73"/>
      <c r="AQ898" s="73"/>
      <c r="AR898" s="73"/>
      <c r="AS898" s="73"/>
      <c r="AT898" s="73"/>
      <c r="AU898" s="73"/>
      <c r="AV898" s="73"/>
      <c r="AW898" s="73"/>
      <c r="AX898" s="73"/>
      <c r="AY898" s="73"/>
      <c r="AZ898" s="73"/>
      <c r="BA898" s="73"/>
      <c r="BB898" s="73"/>
      <c r="BC898" s="73"/>
    </row>
    <row r="899" ht="14.25" customHeight="1"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  <c r="AH899" s="73"/>
      <c r="AI899" s="73"/>
      <c r="AJ899" s="73"/>
      <c r="AK899" s="73"/>
      <c r="AL899" s="73"/>
      <c r="AM899" s="73"/>
      <c r="AN899" s="73"/>
      <c r="AO899" s="73"/>
      <c r="AP899" s="73"/>
      <c r="AQ899" s="73"/>
      <c r="AR899" s="73"/>
      <c r="AS899" s="73"/>
      <c r="AT899" s="73"/>
      <c r="AU899" s="73"/>
      <c r="AV899" s="73"/>
      <c r="AW899" s="73"/>
      <c r="AX899" s="73"/>
      <c r="AY899" s="73"/>
      <c r="AZ899" s="73"/>
      <c r="BA899" s="73"/>
      <c r="BB899" s="73"/>
      <c r="BC899" s="73"/>
    </row>
    <row r="900" ht="14.25" customHeight="1"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  <c r="AH900" s="73"/>
      <c r="AI900" s="73"/>
      <c r="AJ900" s="73"/>
      <c r="AK900" s="73"/>
      <c r="AL900" s="73"/>
      <c r="AM900" s="73"/>
      <c r="AN900" s="73"/>
      <c r="AO900" s="73"/>
      <c r="AP900" s="73"/>
      <c r="AQ900" s="73"/>
      <c r="AR900" s="73"/>
      <c r="AS900" s="73"/>
      <c r="AT900" s="73"/>
      <c r="AU900" s="73"/>
      <c r="AV900" s="73"/>
      <c r="AW900" s="73"/>
      <c r="AX900" s="73"/>
      <c r="AY900" s="73"/>
      <c r="AZ900" s="73"/>
      <c r="BA900" s="73"/>
      <c r="BB900" s="73"/>
      <c r="BC900" s="73"/>
    </row>
    <row r="901" ht="14.25" customHeight="1"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  <c r="AH901" s="73"/>
      <c r="AI901" s="73"/>
      <c r="AJ901" s="73"/>
      <c r="AK901" s="73"/>
      <c r="AL901" s="73"/>
      <c r="AM901" s="73"/>
      <c r="AN901" s="73"/>
      <c r="AO901" s="73"/>
      <c r="AP901" s="73"/>
      <c r="AQ901" s="73"/>
      <c r="AR901" s="73"/>
      <c r="AS901" s="73"/>
      <c r="AT901" s="73"/>
      <c r="AU901" s="73"/>
      <c r="AV901" s="73"/>
      <c r="AW901" s="73"/>
      <c r="AX901" s="73"/>
      <c r="AY901" s="73"/>
      <c r="AZ901" s="73"/>
      <c r="BA901" s="73"/>
      <c r="BB901" s="73"/>
      <c r="BC901" s="73"/>
    </row>
    <row r="902" ht="14.25" customHeight="1"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  <c r="AH902" s="73"/>
      <c r="AI902" s="73"/>
      <c r="AJ902" s="73"/>
      <c r="AK902" s="73"/>
      <c r="AL902" s="73"/>
      <c r="AM902" s="73"/>
      <c r="AN902" s="73"/>
      <c r="AO902" s="73"/>
      <c r="AP902" s="73"/>
      <c r="AQ902" s="73"/>
      <c r="AR902" s="73"/>
      <c r="AS902" s="73"/>
      <c r="AT902" s="73"/>
      <c r="AU902" s="73"/>
      <c r="AV902" s="73"/>
      <c r="AW902" s="73"/>
      <c r="AX902" s="73"/>
      <c r="AY902" s="73"/>
      <c r="AZ902" s="73"/>
      <c r="BA902" s="73"/>
      <c r="BB902" s="73"/>
      <c r="BC902" s="73"/>
    </row>
    <row r="903" ht="14.25" customHeight="1"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  <c r="AH903" s="73"/>
      <c r="AI903" s="73"/>
      <c r="AJ903" s="73"/>
      <c r="AK903" s="73"/>
      <c r="AL903" s="73"/>
      <c r="AM903" s="73"/>
      <c r="AN903" s="73"/>
      <c r="AO903" s="73"/>
      <c r="AP903" s="73"/>
      <c r="AQ903" s="73"/>
      <c r="AR903" s="73"/>
      <c r="AS903" s="73"/>
      <c r="AT903" s="73"/>
      <c r="AU903" s="73"/>
      <c r="AV903" s="73"/>
      <c r="AW903" s="73"/>
      <c r="AX903" s="73"/>
      <c r="AY903" s="73"/>
      <c r="AZ903" s="73"/>
      <c r="BA903" s="73"/>
      <c r="BB903" s="73"/>
      <c r="BC903" s="73"/>
    </row>
    <row r="904" ht="14.25" customHeight="1"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  <c r="AH904" s="73"/>
      <c r="AI904" s="73"/>
      <c r="AJ904" s="73"/>
      <c r="AK904" s="73"/>
      <c r="AL904" s="73"/>
      <c r="AM904" s="73"/>
      <c r="AN904" s="73"/>
      <c r="AO904" s="73"/>
      <c r="AP904" s="73"/>
      <c r="AQ904" s="73"/>
      <c r="AR904" s="73"/>
      <c r="AS904" s="73"/>
      <c r="AT904" s="73"/>
      <c r="AU904" s="73"/>
      <c r="AV904" s="73"/>
      <c r="AW904" s="73"/>
      <c r="AX904" s="73"/>
      <c r="AY904" s="73"/>
      <c r="AZ904" s="73"/>
      <c r="BA904" s="73"/>
      <c r="BB904" s="73"/>
      <c r="BC904" s="73"/>
    </row>
    <row r="905" ht="14.25" customHeight="1"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  <c r="AH905" s="73"/>
      <c r="AI905" s="73"/>
      <c r="AJ905" s="73"/>
      <c r="AK905" s="73"/>
      <c r="AL905" s="73"/>
      <c r="AM905" s="73"/>
      <c r="AN905" s="73"/>
      <c r="AO905" s="73"/>
      <c r="AP905" s="73"/>
      <c r="AQ905" s="73"/>
      <c r="AR905" s="73"/>
      <c r="AS905" s="73"/>
      <c r="AT905" s="73"/>
      <c r="AU905" s="73"/>
      <c r="AV905" s="73"/>
      <c r="AW905" s="73"/>
      <c r="AX905" s="73"/>
      <c r="AY905" s="73"/>
      <c r="AZ905" s="73"/>
      <c r="BA905" s="73"/>
      <c r="BB905" s="73"/>
      <c r="BC905" s="73"/>
    </row>
    <row r="906" ht="14.25" customHeight="1"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  <c r="AH906" s="73"/>
      <c r="AI906" s="73"/>
      <c r="AJ906" s="73"/>
      <c r="AK906" s="73"/>
      <c r="AL906" s="73"/>
      <c r="AM906" s="73"/>
      <c r="AN906" s="73"/>
      <c r="AO906" s="73"/>
      <c r="AP906" s="73"/>
      <c r="AQ906" s="73"/>
      <c r="AR906" s="73"/>
      <c r="AS906" s="73"/>
      <c r="AT906" s="73"/>
      <c r="AU906" s="73"/>
      <c r="AV906" s="73"/>
      <c r="AW906" s="73"/>
      <c r="AX906" s="73"/>
      <c r="AY906" s="73"/>
      <c r="AZ906" s="73"/>
      <c r="BA906" s="73"/>
      <c r="BB906" s="73"/>
      <c r="BC906" s="73"/>
    </row>
    <row r="907" ht="14.25" customHeight="1"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  <c r="AH907" s="73"/>
      <c r="AI907" s="73"/>
      <c r="AJ907" s="73"/>
      <c r="AK907" s="73"/>
      <c r="AL907" s="73"/>
      <c r="AM907" s="73"/>
      <c r="AN907" s="73"/>
      <c r="AO907" s="73"/>
      <c r="AP907" s="73"/>
      <c r="AQ907" s="73"/>
      <c r="AR907" s="73"/>
      <c r="AS907" s="73"/>
      <c r="AT907" s="73"/>
      <c r="AU907" s="73"/>
      <c r="AV907" s="73"/>
      <c r="AW907" s="73"/>
      <c r="AX907" s="73"/>
      <c r="AY907" s="73"/>
      <c r="AZ907" s="73"/>
      <c r="BA907" s="73"/>
      <c r="BB907" s="73"/>
      <c r="BC907" s="73"/>
    </row>
    <row r="908" ht="14.25" customHeight="1"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  <c r="AH908" s="73"/>
      <c r="AI908" s="73"/>
      <c r="AJ908" s="73"/>
      <c r="AK908" s="73"/>
      <c r="AL908" s="73"/>
      <c r="AM908" s="73"/>
      <c r="AN908" s="73"/>
      <c r="AO908" s="73"/>
      <c r="AP908" s="73"/>
      <c r="AQ908" s="73"/>
      <c r="AR908" s="73"/>
      <c r="AS908" s="73"/>
      <c r="AT908" s="73"/>
      <c r="AU908" s="73"/>
      <c r="AV908" s="73"/>
      <c r="AW908" s="73"/>
      <c r="AX908" s="73"/>
      <c r="AY908" s="73"/>
      <c r="AZ908" s="73"/>
      <c r="BA908" s="73"/>
      <c r="BB908" s="73"/>
      <c r="BC908" s="73"/>
    </row>
    <row r="909" ht="14.25" customHeight="1"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  <c r="AH909" s="73"/>
      <c r="AI909" s="73"/>
      <c r="AJ909" s="73"/>
      <c r="AK909" s="73"/>
      <c r="AL909" s="73"/>
      <c r="AM909" s="73"/>
      <c r="AN909" s="73"/>
      <c r="AO909" s="73"/>
      <c r="AP909" s="73"/>
      <c r="AQ909" s="73"/>
      <c r="AR909" s="73"/>
      <c r="AS909" s="73"/>
      <c r="AT909" s="73"/>
      <c r="AU909" s="73"/>
      <c r="AV909" s="73"/>
      <c r="AW909" s="73"/>
      <c r="AX909" s="73"/>
      <c r="AY909" s="73"/>
      <c r="AZ909" s="73"/>
      <c r="BA909" s="73"/>
      <c r="BB909" s="73"/>
      <c r="BC909" s="73"/>
    </row>
    <row r="910" ht="14.25" customHeight="1"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  <c r="AH910" s="73"/>
      <c r="AI910" s="73"/>
      <c r="AJ910" s="73"/>
      <c r="AK910" s="73"/>
      <c r="AL910" s="73"/>
      <c r="AM910" s="73"/>
      <c r="AN910" s="73"/>
      <c r="AO910" s="73"/>
      <c r="AP910" s="73"/>
      <c r="AQ910" s="73"/>
      <c r="AR910" s="73"/>
      <c r="AS910" s="73"/>
      <c r="AT910" s="73"/>
      <c r="AU910" s="73"/>
      <c r="AV910" s="73"/>
      <c r="AW910" s="73"/>
      <c r="AX910" s="73"/>
      <c r="AY910" s="73"/>
      <c r="AZ910" s="73"/>
      <c r="BA910" s="73"/>
      <c r="BB910" s="73"/>
      <c r="BC910" s="73"/>
    </row>
    <row r="911" ht="14.25" customHeight="1"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  <c r="AH911" s="73"/>
      <c r="AI911" s="73"/>
      <c r="AJ911" s="73"/>
      <c r="AK911" s="73"/>
      <c r="AL911" s="73"/>
      <c r="AM911" s="73"/>
      <c r="AN911" s="73"/>
      <c r="AO911" s="73"/>
      <c r="AP911" s="73"/>
      <c r="AQ911" s="73"/>
      <c r="AR911" s="73"/>
      <c r="AS911" s="73"/>
      <c r="AT911" s="73"/>
      <c r="AU911" s="73"/>
      <c r="AV911" s="73"/>
      <c r="AW911" s="73"/>
      <c r="AX911" s="73"/>
      <c r="AY911" s="73"/>
      <c r="AZ911" s="73"/>
      <c r="BA911" s="73"/>
      <c r="BB911" s="73"/>
      <c r="BC911" s="73"/>
    </row>
    <row r="912" ht="14.25" customHeight="1"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  <c r="AH912" s="73"/>
      <c r="AI912" s="73"/>
      <c r="AJ912" s="73"/>
      <c r="AK912" s="73"/>
      <c r="AL912" s="73"/>
      <c r="AM912" s="73"/>
      <c r="AN912" s="73"/>
      <c r="AO912" s="73"/>
      <c r="AP912" s="73"/>
      <c r="AQ912" s="73"/>
      <c r="AR912" s="73"/>
      <c r="AS912" s="73"/>
      <c r="AT912" s="73"/>
      <c r="AU912" s="73"/>
      <c r="AV912" s="73"/>
      <c r="AW912" s="73"/>
      <c r="AX912" s="73"/>
      <c r="AY912" s="73"/>
      <c r="AZ912" s="73"/>
      <c r="BA912" s="73"/>
      <c r="BB912" s="73"/>
      <c r="BC912" s="73"/>
    </row>
    <row r="913" ht="14.25" customHeight="1"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  <c r="AH913" s="73"/>
      <c r="AI913" s="73"/>
      <c r="AJ913" s="73"/>
      <c r="AK913" s="73"/>
      <c r="AL913" s="73"/>
      <c r="AM913" s="73"/>
      <c r="AN913" s="73"/>
      <c r="AO913" s="73"/>
      <c r="AP913" s="73"/>
      <c r="AQ913" s="73"/>
      <c r="AR913" s="73"/>
      <c r="AS913" s="73"/>
      <c r="AT913" s="73"/>
      <c r="AU913" s="73"/>
      <c r="AV913" s="73"/>
      <c r="AW913" s="73"/>
      <c r="AX913" s="73"/>
      <c r="AY913" s="73"/>
      <c r="AZ913" s="73"/>
      <c r="BA913" s="73"/>
      <c r="BB913" s="73"/>
      <c r="BC913" s="73"/>
    </row>
    <row r="914" ht="14.25" customHeight="1"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  <c r="AH914" s="73"/>
      <c r="AI914" s="73"/>
      <c r="AJ914" s="73"/>
      <c r="AK914" s="73"/>
      <c r="AL914" s="73"/>
      <c r="AM914" s="73"/>
      <c r="AN914" s="73"/>
      <c r="AO914" s="73"/>
      <c r="AP914" s="73"/>
      <c r="AQ914" s="73"/>
      <c r="AR914" s="73"/>
      <c r="AS914" s="73"/>
      <c r="AT914" s="73"/>
      <c r="AU914" s="73"/>
      <c r="AV914" s="73"/>
      <c r="AW914" s="73"/>
      <c r="AX914" s="73"/>
      <c r="AY914" s="73"/>
      <c r="AZ914" s="73"/>
      <c r="BA914" s="73"/>
      <c r="BB914" s="73"/>
      <c r="BC914" s="73"/>
    </row>
    <row r="915" ht="14.25" customHeight="1"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  <c r="AH915" s="73"/>
      <c r="AI915" s="73"/>
      <c r="AJ915" s="73"/>
      <c r="AK915" s="73"/>
      <c r="AL915" s="73"/>
      <c r="AM915" s="73"/>
      <c r="AN915" s="73"/>
      <c r="AO915" s="73"/>
      <c r="AP915" s="73"/>
      <c r="AQ915" s="73"/>
      <c r="AR915" s="73"/>
      <c r="AS915" s="73"/>
      <c r="AT915" s="73"/>
      <c r="AU915" s="73"/>
      <c r="AV915" s="73"/>
      <c r="AW915" s="73"/>
      <c r="AX915" s="73"/>
      <c r="AY915" s="73"/>
      <c r="AZ915" s="73"/>
      <c r="BA915" s="73"/>
      <c r="BB915" s="73"/>
      <c r="BC915" s="73"/>
    </row>
    <row r="916" ht="14.25" customHeight="1"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  <c r="AH916" s="73"/>
      <c r="AI916" s="73"/>
      <c r="AJ916" s="73"/>
      <c r="AK916" s="73"/>
      <c r="AL916" s="73"/>
      <c r="AM916" s="73"/>
      <c r="AN916" s="73"/>
      <c r="AO916" s="73"/>
      <c r="AP916" s="73"/>
      <c r="AQ916" s="73"/>
      <c r="AR916" s="73"/>
      <c r="AS916" s="73"/>
      <c r="AT916" s="73"/>
      <c r="AU916" s="73"/>
      <c r="AV916" s="73"/>
      <c r="AW916" s="73"/>
      <c r="AX916" s="73"/>
      <c r="AY916" s="73"/>
      <c r="AZ916" s="73"/>
      <c r="BA916" s="73"/>
      <c r="BB916" s="73"/>
      <c r="BC916" s="73"/>
    </row>
    <row r="917" ht="14.25" customHeight="1"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  <c r="AH917" s="73"/>
      <c r="AI917" s="73"/>
      <c r="AJ917" s="73"/>
      <c r="AK917" s="73"/>
      <c r="AL917" s="73"/>
      <c r="AM917" s="73"/>
      <c r="AN917" s="73"/>
      <c r="AO917" s="73"/>
      <c r="AP917" s="73"/>
      <c r="AQ917" s="73"/>
      <c r="AR917" s="73"/>
      <c r="AS917" s="73"/>
      <c r="AT917" s="73"/>
      <c r="AU917" s="73"/>
      <c r="AV917" s="73"/>
      <c r="AW917" s="73"/>
      <c r="AX917" s="73"/>
      <c r="AY917" s="73"/>
      <c r="AZ917" s="73"/>
      <c r="BA917" s="73"/>
      <c r="BB917" s="73"/>
      <c r="BC917" s="73"/>
    </row>
    <row r="918" ht="14.25" customHeight="1"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  <c r="AH918" s="73"/>
      <c r="AI918" s="73"/>
      <c r="AJ918" s="73"/>
      <c r="AK918" s="73"/>
      <c r="AL918" s="73"/>
      <c r="AM918" s="73"/>
      <c r="AN918" s="73"/>
      <c r="AO918" s="73"/>
      <c r="AP918" s="73"/>
      <c r="AQ918" s="73"/>
      <c r="AR918" s="73"/>
      <c r="AS918" s="73"/>
      <c r="AT918" s="73"/>
      <c r="AU918" s="73"/>
      <c r="AV918" s="73"/>
      <c r="AW918" s="73"/>
      <c r="AX918" s="73"/>
      <c r="AY918" s="73"/>
      <c r="AZ918" s="73"/>
      <c r="BA918" s="73"/>
      <c r="BB918" s="73"/>
      <c r="BC918" s="73"/>
    </row>
    <row r="919" ht="14.25" customHeight="1"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  <c r="AH919" s="73"/>
      <c r="AI919" s="73"/>
      <c r="AJ919" s="73"/>
      <c r="AK919" s="73"/>
      <c r="AL919" s="73"/>
      <c r="AM919" s="73"/>
      <c r="AN919" s="73"/>
      <c r="AO919" s="73"/>
      <c r="AP919" s="73"/>
      <c r="AQ919" s="73"/>
      <c r="AR919" s="73"/>
      <c r="AS919" s="73"/>
      <c r="AT919" s="73"/>
      <c r="AU919" s="73"/>
      <c r="AV919" s="73"/>
      <c r="AW919" s="73"/>
      <c r="AX919" s="73"/>
      <c r="AY919" s="73"/>
      <c r="AZ919" s="73"/>
      <c r="BA919" s="73"/>
      <c r="BB919" s="73"/>
      <c r="BC919" s="73"/>
    </row>
    <row r="920" ht="14.25" customHeight="1"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  <c r="AH920" s="73"/>
      <c r="AI920" s="73"/>
      <c r="AJ920" s="73"/>
      <c r="AK920" s="73"/>
      <c r="AL920" s="73"/>
      <c r="AM920" s="73"/>
      <c r="AN920" s="73"/>
      <c r="AO920" s="73"/>
      <c r="AP920" s="73"/>
      <c r="AQ920" s="73"/>
      <c r="AR920" s="73"/>
      <c r="AS920" s="73"/>
      <c r="AT920" s="73"/>
      <c r="AU920" s="73"/>
      <c r="AV920" s="73"/>
      <c r="AW920" s="73"/>
      <c r="AX920" s="73"/>
      <c r="AY920" s="73"/>
      <c r="AZ920" s="73"/>
      <c r="BA920" s="73"/>
      <c r="BB920" s="73"/>
      <c r="BC920" s="73"/>
    </row>
    <row r="921" ht="14.25" customHeight="1"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  <c r="AH921" s="73"/>
      <c r="AI921" s="73"/>
      <c r="AJ921" s="73"/>
      <c r="AK921" s="73"/>
      <c r="AL921" s="73"/>
      <c r="AM921" s="73"/>
      <c r="AN921" s="73"/>
      <c r="AO921" s="73"/>
      <c r="AP921" s="73"/>
      <c r="AQ921" s="73"/>
      <c r="AR921" s="73"/>
      <c r="AS921" s="73"/>
      <c r="AT921" s="73"/>
      <c r="AU921" s="73"/>
      <c r="AV921" s="73"/>
      <c r="AW921" s="73"/>
      <c r="AX921" s="73"/>
      <c r="AY921" s="73"/>
      <c r="AZ921" s="73"/>
      <c r="BA921" s="73"/>
      <c r="BB921" s="73"/>
      <c r="BC921" s="73"/>
    </row>
    <row r="922" ht="14.25" customHeight="1"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  <c r="AH922" s="73"/>
      <c r="AI922" s="73"/>
      <c r="AJ922" s="73"/>
      <c r="AK922" s="73"/>
      <c r="AL922" s="73"/>
      <c r="AM922" s="73"/>
      <c r="AN922" s="73"/>
      <c r="AO922" s="73"/>
      <c r="AP922" s="73"/>
      <c r="AQ922" s="73"/>
      <c r="AR922" s="73"/>
      <c r="AS922" s="73"/>
      <c r="AT922" s="73"/>
      <c r="AU922" s="73"/>
      <c r="AV922" s="73"/>
      <c r="AW922" s="73"/>
      <c r="AX922" s="73"/>
      <c r="AY922" s="73"/>
      <c r="AZ922" s="73"/>
      <c r="BA922" s="73"/>
      <c r="BB922" s="73"/>
      <c r="BC922" s="73"/>
    </row>
    <row r="923" ht="14.25" customHeight="1"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  <c r="AH923" s="73"/>
      <c r="AI923" s="73"/>
      <c r="AJ923" s="73"/>
      <c r="AK923" s="73"/>
      <c r="AL923" s="73"/>
      <c r="AM923" s="73"/>
      <c r="AN923" s="73"/>
      <c r="AO923" s="73"/>
      <c r="AP923" s="73"/>
      <c r="AQ923" s="73"/>
      <c r="AR923" s="73"/>
      <c r="AS923" s="73"/>
      <c r="AT923" s="73"/>
      <c r="AU923" s="73"/>
      <c r="AV923" s="73"/>
      <c r="AW923" s="73"/>
      <c r="AX923" s="73"/>
      <c r="AY923" s="73"/>
      <c r="AZ923" s="73"/>
      <c r="BA923" s="73"/>
      <c r="BB923" s="73"/>
      <c r="BC923" s="73"/>
    </row>
    <row r="924" ht="14.25" customHeight="1"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  <c r="AH924" s="73"/>
      <c r="AI924" s="73"/>
      <c r="AJ924" s="73"/>
      <c r="AK924" s="73"/>
      <c r="AL924" s="73"/>
      <c r="AM924" s="73"/>
      <c r="AN924" s="73"/>
      <c r="AO924" s="73"/>
      <c r="AP924" s="73"/>
      <c r="AQ924" s="73"/>
      <c r="AR924" s="73"/>
      <c r="AS924" s="73"/>
      <c r="AT924" s="73"/>
      <c r="AU924" s="73"/>
      <c r="AV924" s="73"/>
      <c r="AW924" s="73"/>
      <c r="AX924" s="73"/>
      <c r="AY924" s="73"/>
      <c r="AZ924" s="73"/>
      <c r="BA924" s="73"/>
      <c r="BB924" s="73"/>
      <c r="BC924" s="73"/>
    </row>
    <row r="925" ht="14.25" customHeight="1"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  <c r="AH925" s="73"/>
      <c r="AI925" s="73"/>
      <c r="AJ925" s="73"/>
      <c r="AK925" s="73"/>
      <c r="AL925" s="73"/>
      <c r="AM925" s="73"/>
      <c r="AN925" s="73"/>
      <c r="AO925" s="73"/>
      <c r="AP925" s="73"/>
      <c r="AQ925" s="73"/>
      <c r="AR925" s="73"/>
      <c r="AS925" s="73"/>
      <c r="AT925" s="73"/>
      <c r="AU925" s="73"/>
      <c r="AV925" s="73"/>
      <c r="AW925" s="73"/>
      <c r="AX925" s="73"/>
      <c r="AY925" s="73"/>
      <c r="AZ925" s="73"/>
      <c r="BA925" s="73"/>
      <c r="BB925" s="73"/>
      <c r="BC925" s="73"/>
    </row>
    <row r="926" ht="14.25" customHeight="1"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  <c r="AH926" s="73"/>
      <c r="AI926" s="73"/>
      <c r="AJ926" s="73"/>
      <c r="AK926" s="73"/>
      <c r="AL926" s="73"/>
      <c r="AM926" s="73"/>
      <c r="AN926" s="73"/>
      <c r="AO926" s="73"/>
      <c r="AP926" s="73"/>
      <c r="AQ926" s="73"/>
      <c r="AR926" s="73"/>
      <c r="AS926" s="73"/>
      <c r="AT926" s="73"/>
      <c r="AU926" s="73"/>
      <c r="AV926" s="73"/>
      <c r="AW926" s="73"/>
      <c r="AX926" s="73"/>
      <c r="AY926" s="73"/>
      <c r="AZ926" s="73"/>
      <c r="BA926" s="73"/>
      <c r="BB926" s="73"/>
      <c r="BC926" s="73"/>
    </row>
    <row r="927" ht="14.25" customHeight="1"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  <c r="AH927" s="73"/>
      <c r="AI927" s="73"/>
      <c r="AJ927" s="73"/>
      <c r="AK927" s="73"/>
      <c r="AL927" s="73"/>
      <c r="AM927" s="73"/>
      <c r="AN927" s="73"/>
      <c r="AO927" s="73"/>
      <c r="AP927" s="73"/>
      <c r="AQ927" s="73"/>
      <c r="AR927" s="73"/>
      <c r="AS927" s="73"/>
      <c r="AT927" s="73"/>
      <c r="AU927" s="73"/>
      <c r="AV927" s="73"/>
      <c r="AW927" s="73"/>
      <c r="AX927" s="73"/>
      <c r="AY927" s="73"/>
      <c r="AZ927" s="73"/>
      <c r="BA927" s="73"/>
      <c r="BB927" s="73"/>
      <c r="BC927" s="73"/>
    </row>
    <row r="928" ht="14.25" customHeight="1"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  <c r="AH928" s="73"/>
      <c r="AI928" s="73"/>
      <c r="AJ928" s="73"/>
      <c r="AK928" s="73"/>
      <c r="AL928" s="73"/>
      <c r="AM928" s="73"/>
      <c r="AN928" s="73"/>
      <c r="AO928" s="73"/>
      <c r="AP928" s="73"/>
      <c r="AQ928" s="73"/>
      <c r="AR928" s="73"/>
      <c r="AS928" s="73"/>
      <c r="AT928" s="73"/>
      <c r="AU928" s="73"/>
      <c r="AV928" s="73"/>
      <c r="AW928" s="73"/>
      <c r="AX928" s="73"/>
      <c r="AY928" s="73"/>
      <c r="AZ928" s="73"/>
      <c r="BA928" s="73"/>
      <c r="BB928" s="73"/>
      <c r="BC928" s="73"/>
    </row>
    <row r="929" ht="14.25" customHeight="1"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  <c r="AH929" s="73"/>
      <c r="AI929" s="73"/>
      <c r="AJ929" s="73"/>
      <c r="AK929" s="73"/>
      <c r="AL929" s="73"/>
      <c r="AM929" s="73"/>
      <c r="AN929" s="73"/>
      <c r="AO929" s="73"/>
      <c r="AP929" s="73"/>
      <c r="AQ929" s="73"/>
      <c r="AR929" s="73"/>
      <c r="AS929" s="73"/>
      <c r="AT929" s="73"/>
      <c r="AU929" s="73"/>
      <c r="AV929" s="73"/>
      <c r="AW929" s="73"/>
      <c r="AX929" s="73"/>
      <c r="AY929" s="73"/>
      <c r="AZ929" s="73"/>
      <c r="BA929" s="73"/>
      <c r="BB929" s="73"/>
      <c r="BC929" s="73"/>
    </row>
    <row r="930" ht="14.25" customHeight="1"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  <c r="AH930" s="73"/>
      <c r="AI930" s="73"/>
      <c r="AJ930" s="73"/>
      <c r="AK930" s="73"/>
      <c r="AL930" s="73"/>
      <c r="AM930" s="73"/>
      <c r="AN930" s="73"/>
      <c r="AO930" s="73"/>
      <c r="AP930" s="73"/>
      <c r="AQ930" s="73"/>
      <c r="AR930" s="73"/>
      <c r="AS930" s="73"/>
      <c r="AT930" s="73"/>
      <c r="AU930" s="73"/>
      <c r="AV930" s="73"/>
      <c r="AW930" s="73"/>
      <c r="AX930" s="73"/>
      <c r="AY930" s="73"/>
      <c r="AZ930" s="73"/>
      <c r="BA930" s="73"/>
      <c r="BB930" s="73"/>
      <c r="BC930" s="73"/>
    </row>
    <row r="931" ht="14.25" customHeight="1"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  <c r="AH931" s="73"/>
      <c r="AI931" s="73"/>
      <c r="AJ931" s="73"/>
      <c r="AK931" s="73"/>
      <c r="AL931" s="73"/>
      <c r="AM931" s="73"/>
      <c r="AN931" s="73"/>
      <c r="AO931" s="73"/>
      <c r="AP931" s="73"/>
      <c r="AQ931" s="73"/>
      <c r="AR931" s="73"/>
      <c r="AS931" s="73"/>
      <c r="AT931" s="73"/>
      <c r="AU931" s="73"/>
      <c r="AV931" s="73"/>
      <c r="AW931" s="73"/>
      <c r="AX931" s="73"/>
      <c r="AY931" s="73"/>
      <c r="AZ931" s="73"/>
      <c r="BA931" s="73"/>
      <c r="BB931" s="73"/>
      <c r="BC931" s="73"/>
    </row>
    <row r="932" ht="14.25" customHeight="1"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  <c r="AH932" s="73"/>
      <c r="AI932" s="73"/>
      <c r="AJ932" s="73"/>
      <c r="AK932" s="73"/>
      <c r="AL932" s="73"/>
      <c r="AM932" s="73"/>
      <c r="AN932" s="73"/>
      <c r="AO932" s="73"/>
      <c r="AP932" s="73"/>
      <c r="AQ932" s="73"/>
      <c r="AR932" s="73"/>
      <c r="AS932" s="73"/>
      <c r="AT932" s="73"/>
      <c r="AU932" s="73"/>
      <c r="AV932" s="73"/>
      <c r="AW932" s="73"/>
      <c r="AX932" s="73"/>
      <c r="AY932" s="73"/>
      <c r="AZ932" s="73"/>
      <c r="BA932" s="73"/>
      <c r="BB932" s="73"/>
      <c r="BC932" s="73"/>
    </row>
    <row r="933" ht="14.25" customHeight="1"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  <c r="AH933" s="73"/>
      <c r="AI933" s="73"/>
      <c r="AJ933" s="73"/>
      <c r="AK933" s="73"/>
      <c r="AL933" s="73"/>
      <c r="AM933" s="73"/>
      <c r="AN933" s="73"/>
      <c r="AO933" s="73"/>
      <c r="AP933" s="73"/>
      <c r="AQ933" s="73"/>
      <c r="AR933" s="73"/>
      <c r="AS933" s="73"/>
      <c r="AT933" s="73"/>
      <c r="AU933" s="73"/>
      <c r="AV933" s="73"/>
      <c r="AW933" s="73"/>
      <c r="AX933" s="73"/>
      <c r="AY933" s="73"/>
      <c r="AZ933" s="73"/>
      <c r="BA933" s="73"/>
      <c r="BB933" s="73"/>
      <c r="BC933" s="73"/>
    </row>
    <row r="934" ht="14.25" customHeight="1"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  <c r="AH934" s="73"/>
      <c r="AI934" s="73"/>
      <c r="AJ934" s="73"/>
      <c r="AK934" s="73"/>
      <c r="AL934" s="73"/>
      <c r="AM934" s="73"/>
      <c r="AN934" s="73"/>
      <c r="AO934" s="73"/>
      <c r="AP934" s="73"/>
      <c r="AQ934" s="73"/>
      <c r="AR934" s="73"/>
      <c r="AS934" s="73"/>
      <c r="AT934" s="73"/>
      <c r="AU934" s="73"/>
      <c r="AV934" s="73"/>
      <c r="AW934" s="73"/>
      <c r="AX934" s="73"/>
      <c r="AY934" s="73"/>
      <c r="AZ934" s="73"/>
      <c r="BA934" s="73"/>
      <c r="BB934" s="73"/>
      <c r="BC934" s="73"/>
    </row>
    <row r="935" ht="14.25" customHeight="1"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  <c r="AH935" s="73"/>
      <c r="AI935" s="73"/>
      <c r="AJ935" s="73"/>
      <c r="AK935" s="73"/>
      <c r="AL935" s="73"/>
      <c r="AM935" s="73"/>
      <c r="AN935" s="73"/>
      <c r="AO935" s="73"/>
      <c r="AP935" s="73"/>
      <c r="AQ935" s="73"/>
      <c r="AR935" s="73"/>
      <c r="AS935" s="73"/>
      <c r="AT935" s="73"/>
      <c r="AU935" s="73"/>
      <c r="AV935" s="73"/>
      <c r="AW935" s="73"/>
      <c r="AX935" s="73"/>
      <c r="AY935" s="73"/>
      <c r="AZ935" s="73"/>
      <c r="BA935" s="73"/>
      <c r="BB935" s="73"/>
      <c r="BC935" s="73"/>
    </row>
    <row r="936" ht="14.25" customHeight="1"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  <c r="AH936" s="73"/>
      <c r="AI936" s="73"/>
      <c r="AJ936" s="73"/>
      <c r="AK936" s="73"/>
      <c r="AL936" s="73"/>
      <c r="AM936" s="73"/>
      <c r="AN936" s="73"/>
      <c r="AO936" s="73"/>
      <c r="AP936" s="73"/>
      <c r="AQ936" s="73"/>
      <c r="AR936" s="73"/>
      <c r="AS936" s="73"/>
      <c r="AT936" s="73"/>
      <c r="AU936" s="73"/>
      <c r="AV936" s="73"/>
      <c r="AW936" s="73"/>
      <c r="AX936" s="73"/>
      <c r="AY936" s="73"/>
      <c r="AZ936" s="73"/>
      <c r="BA936" s="73"/>
      <c r="BB936" s="73"/>
      <c r="BC936" s="73"/>
    </row>
    <row r="937" ht="14.25" customHeight="1"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  <c r="AH937" s="73"/>
      <c r="AI937" s="73"/>
      <c r="AJ937" s="73"/>
      <c r="AK937" s="73"/>
      <c r="AL937" s="73"/>
      <c r="AM937" s="73"/>
      <c r="AN937" s="73"/>
      <c r="AO937" s="73"/>
      <c r="AP937" s="73"/>
      <c r="AQ937" s="73"/>
      <c r="AR937" s="73"/>
      <c r="AS937" s="73"/>
      <c r="AT937" s="73"/>
      <c r="AU937" s="73"/>
      <c r="AV937" s="73"/>
      <c r="AW937" s="73"/>
      <c r="AX937" s="73"/>
      <c r="AY937" s="73"/>
      <c r="AZ937" s="73"/>
      <c r="BA937" s="73"/>
      <c r="BB937" s="73"/>
      <c r="BC937" s="73"/>
    </row>
    <row r="938" ht="14.25" customHeight="1"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  <c r="AH938" s="73"/>
      <c r="AI938" s="73"/>
      <c r="AJ938" s="73"/>
      <c r="AK938" s="73"/>
      <c r="AL938" s="73"/>
      <c r="AM938" s="73"/>
      <c r="AN938" s="73"/>
      <c r="AO938" s="73"/>
      <c r="AP938" s="73"/>
      <c r="AQ938" s="73"/>
      <c r="AR938" s="73"/>
      <c r="AS938" s="73"/>
      <c r="AT938" s="73"/>
      <c r="AU938" s="73"/>
      <c r="AV938" s="73"/>
      <c r="AW938" s="73"/>
      <c r="AX938" s="73"/>
      <c r="AY938" s="73"/>
      <c r="AZ938" s="73"/>
      <c r="BA938" s="73"/>
      <c r="BB938" s="73"/>
      <c r="BC938" s="73"/>
    </row>
    <row r="939" ht="14.25" customHeight="1"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  <c r="AH939" s="73"/>
      <c r="AI939" s="73"/>
      <c r="AJ939" s="73"/>
      <c r="AK939" s="73"/>
      <c r="AL939" s="73"/>
      <c r="AM939" s="73"/>
      <c r="AN939" s="73"/>
      <c r="AO939" s="73"/>
      <c r="AP939" s="73"/>
      <c r="AQ939" s="73"/>
      <c r="AR939" s="73"/>
      <c r="AS939" s="73"/>
      <c r="AT939" s="73"/>
      <c r="AU939" s="73"/>
      <c r="AV939" s="73"/>
      <c r="AW939" s="73"/>
      <c r="AX939" s="73"/>
      <c r="AY939" s="73"/>
      <c r="AZ939" s="73"/>
      <c r="BA939" s="73"/>
      <c r="BB939" s="73"/>
      <c r="BC939" s="73"/>
    </row>
    <row r="940" ht="14.25" customHeight="1"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  <c r="AH940" s="73"/>
      <c r="AI940" s="73"/>
      <c r="AJ940" s="73"/>
      <c r="AK940" s="73"/>
      <c r="AL940" s="73"/>
      <c r="AM940" s="73"/>
      <c r="AN940" s="73"/>
      <c r="AO940" s="73"/>
      <c r="AP940" s="73"/>
      <c r="AQ940" s="73"/>
      <c r="AR940" s="73"/>
      <c r="AS940" s="73"/>
      <c r="AT940" s="73"/>
      <c r="AU940" s="73"/>
      <c r="AV940" s="73"/>
      <c r="AW940" s="73"/>
      <c r="AX940" s="73"/>
      <c r="AY940" s="73"/>
      <c r="AZ940" s="73"/>
      <c r="BA940" s="73"/>
      <c r="BB940" s="73"/>
      <c r="BC940" s="73"/>
    </row>
    <row r="941" ht="14.25" customHeight="1"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  <c r="AH941" s="73"/>
      <c r="AI941" s="73"/>
      <c r="AJ941" s="73"/>
      <c r="AK941" s="73"/>
      <c r="AL941" s="73"/>
      <c r="AM941" s="73"/>
      <c r="AN941" s="73"/>
      <c r="AO941" s="73"/>
      <c r="AP941" s="73"/>
      <c r="AQ941" s="73"/>
      <c r="AR941" s="73"/>
      <c r="AS941" s="73"/>
      <c r="AT941" s="73"/>
      <c r="AU941" s="73"/>
      <c r="AV941" s="73"/>
      <c r="AW941" s="73"/>
      <c r="AX941" s="73"/>
      <c r="AY941" s="73"/>
      <c r="AZ941" s="73"/>
      <c r="BA941" s="73"/>
      <c r="BB941" s="73"/>
      <c r="BC941" s="73"/>
    </row>
    <row r="942" ht="14.25" customHeight="1"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  <c r="AH942" s="73"/>
      <c r="AI942" s="73"/>
      <c r="AJ942" s="73"/>
      <c r="AK942" s="73"/>
      <c r="AL942" s="73"/>
      <c r="AM942" s="73"/>
      <c r="AN942" s="73"/>
      <c r="AO942" s="73"/>
      <c r="AP942" s="73"/>
      <c r="AQ942" s="73"/>
      <c r="AR942" s="73"/>
      <c r="AS942" s="73"/>
      <c r="AT942" s="73"/>
      <c r="AU942" s="73"/>
      <c r="AV942" s="73"/>
      <c r="AW942" s="73"/>
      <c r="AX942" s="73"/>
      <c r="AY942" s="73"/>
      <c r="AZ942" s="73"/>
      <c r="BA942" s="73"/>
      <c r="BB942" s="73"/>
      <c r="BC942" s="73"/>
    </row>
    <row r="943" ht="14.25" customHeight="1"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  <c r="AH943" s="73"/>
      <c r="AI943" s="73"/>
      <c r="AJ943" s="73"/>
      <c r="AK943" s="73"/>
      <c r="AL943" s="73"/>
      <c r="AM943" s="73"/>
      <c r="AN943" s="73"/>
      <c r="AO943" s="73"/>
      <c r="AP943" s="73"/>
      <c r="AQ943" s="73"/>
      <c r="AR943" s="73"/>
      <c r="AS943" s="73"/>
      <c r="AT943" s="73"/>
      <c r="AU943" s="73"/>
      <c r="AV943" s="73"/>
      <c r="AW943" s="73"/>
      <c r="AX943" s="73"/>
      <c r="AY943" s="73"/>
      <c r="AZ943" s="73"/>
      <c r="BA943" s="73"/>
      <c r="BB943" s="73"/>
      <c r="BC943" s="73"/>
    </row>
    <row r="944" ht="14.25" customHeight="1"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  <c r="AH944" s="73"/>
      <c r="AI944" s="73"/>
      <c r="AJ944" s="73"/>
      <c r="AK944" s="73"/>
      <c r="AL944" s="73"/>
      <c r="AM944" s="73"/>
      <c r="AN944" s="73"/>
      <c r="AO944" s="73"/>
      <c r="AP944" s="73"/>
      <c r="AQ944" s="73"/>
      <c r="AR944" s="73"/>
      <c r="AS944" s="73"/>
      <c r="AT944" s="73"/>
      <c r="AU944" s="73"/>
      <c r="AV944" s="73"/>
      <c r="AW944" s="73"/>
      <c r="AX944" s="73"/>
      <c r="AY944" s="73"/>
      <c r="AZ944" s="73"/>
      <c r="BA944" s="73"/>
      <c r="BB944" s="73"/>
      <c r="BC944" s="73"/>
    </row>
    <row r="945" ht="14.25" customHeight="1"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  <c r="AH945" s="73"/>
      <c r="AI945" s="73"/>
      <c r="AJ945" s="73"/>
      <c r="AK945" s="73"/>
      <c r="AL945" s="73"/>
      <c r="AM945" s="73"/>
      <c r="AN945" s="73"/>
      <c r="AO945" s="73"/>
      <c r="AP945" s="73"/>
      <c r="AQ945" s="73"/>
      <c r="AR945" s="73"/>
      <c r="AS945" s="73"/>
      <c r="AT945" s="73"/>
      <c r="AU945" s="73"/>
      <c r="AV945" s="73"/>
      <c r="AW945" s="73"/>
      <c r="AX945" s="73"/>
      <c r="AY945" s="73"/>
      <c r="AZ945" s="73"/>
      <c r="BA945" s="73"/>
      <c r="BB945" s="73"/>
      <c r="BC945" s="73"/>
    </row>
    <row r="946" ht="14.25" customHeight="1"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  <c r="AH946" s="73"/>
      <c r="AI946" s="73"/>
      <c r="AJ946" s="73"/>
      <c r="AK946" s="73"/>
      <c r="AL946" s="73"/>
      <c r="AM946" s="73"/>
      <c r="AN946" s="73"/>
      <c r="AO946" s="73"/>
      <c r="AP946" s="73"/>
      <c r="AQ946" s="73"/>
      <c r="AR946" s="73"/>
      <c r="AS946" s="73"/>
      <c r="AT946" s="73"/>
      <c r="AU946" s="73"/>
      <c r="AV946" s="73"/>
      <c r="AW946" s="73"/>
      <c r="AX946" s="73"/>
      <c r="AY946" s="73"/>
      <c r="AZ946" s="73"/>
      <c r="BA946" s="73"/>
      <c r="BB946" s="73"/>
      <c r="BC946" s="73"/>
    </row>
    <row r="947" ht="14.25" customHeight="1"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  <c r="AH947" s="73"/>
      <c r="AI947" s="73"/>
      <c r="AJ947" s="73"/>
      <c r="AK947" s="73"/>
      <c r="AL947" s="73"/>
      <c r="AM947" s="73"/>
      <c r="AN947" s="73"/>
      <c r="AO947" s="73"/>
      <c r="AP947" s="73"/>
      <c r="AQ947" s="73"/>
      <c r="AR947" s="73"/>
      <c r="AS947" s="73"/>
      <c r="AT947" s="73"/>
      <c r="AU947" s="73"/>
      <c r="AV947" s="73"/>
      <c r="AW947" s="73"/>
      <c r="AX947" s="73"/>
      <c r="AY947" s="73"/>
      <c r="AZ947" s="73"/>
      <c r="BA947" s="73"/>
      <c r="BB947" s="73"/>
      <c r="BC947" s="73"/>
    </row>
    <row r="948" ht="14.25" customHeight="1"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  <c r="AH948" s="73"/>
      <c r="AI948" s="73"/>
      <c r="AJ948" s="73"/>
      <c r="AK948" s="73"/>
      <c r="AL948" s="73"/>
      <c r="AM948" s="73"/>
      <c r="AN948" s="73"/>
      <c r="AO948" s="73"/>
      <c r="AP948" s="73"/>
      <c r="AQ948" s="73"/>
      <c r="AR948" s="73"/>
      <c r="AS948" s="73"/>
      <c r="AT948" s="73"/>
      <c r="AU948" s="73"/>
      <c r="AV948" s="73"/>
      <c r="AW948" s="73"/>
      <c r="AX948" s="73"/>
      <c r="AY948" s="73"/>
      <c r="AZ948" s="73"/>
      <c r="BA948" s="73"/>
      <c r="BB948" s="73"/>
      <c r="BC948" s="73"/>
    </row>
    <row r="949" ht="14.25" customHeight="1"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  <c r="AH949" s="73"/>
      <c r="AI949" s="73"/>
      <c r="AJ949" s="73"/>
      <c r="AK949" s="73"/>
      <c r="AL949" s="73"/>
      <c r="AM949" s="73"/>
      <c r="AN949" s="73"/>
      <c r="AO949" s="73"/>
      <c r="AP949" s="73"/>
      <c r="AQ949" s="73"/>
      <c r="AR949" s="73"/>
      <c r="AS949" s="73"/>
      <c r="AT949" s="73"/>
      <c r="AU949" s="73"/>
      <c r="AV949" s="73"/>
      <c r="AW949" s="73"/>
      <c r="AX949" s="73"/>
      <c r="AY949" s="73"/>
      <c r="AZ949" s="73"/>
      <c r="BA949" s="73"/>
      <c r="BB949" s="73"/>
      <c r="BC949" s="73"/>
    </row>
    <row r="950" ht="14.25" customHeight="1"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  <c r="AH950" s="73"/>
      <c r="AI950" s="73"/>
      <c r="AJ950" s="73"/>
      <c r="AK950" s="73"/>
      <c r="AL950" s="73"/>
      <c r="AM950" s="73"/>
      <c r="AN950" s="73"/>
      <c r="AO950" s="73"/>
      <c r="AP950" s="73"/>
      <c r="AQ950" s="73"/>
      <c r="AR950" s="73"/>
      <c r="AS950" s="73"/>
      <c r="AT950" s="73"/>
      <c r="AU950" s="73"/>
      <c r="AV950" s="73"/>
      <c r="AW950" s="73"/>
      <c r="AX950" s="73"/>
      <c r="AY950" s="73"/>
      <c r="AZ950" s="73"/>
      <c r="BA950" s="73"/>
      <c r="BB950" s="73"/>
      <c r="BC950" s="73"/>
    </row>
    <row r="951" ht="14.25" customHeight="1"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  <c r="AH951" s="73"/>
      <c r="AI951" s="73"/>
      <c r="AJ951" s="73"/>
      <c r="AK951" s="73"/>
      <c r="AL951" s="73"/>
      <c r="AM951" s="73"/>
      <c r="AN951" s="73"/>
      <c r="AO951" s="73"/>
      <c r="AP951" s="73"/>
      <c r="AQ951" s="73"/>
      <c r="AR951" s="73"/>
      <c r="AS951" s="73"/>
      <c r="AT951" s="73"/>
      <c r="AU951" s="73"/>
      <c r="AV951" s="73"/>
      <c r="AW951" s="73"/>
      <c r="AX951" s="73"/>
      <c r="AY951" s="73"/>
      <c r="AZ951" s="73"/>
      <c r="BA951" s="73"/>
      <c r="BB951" s="73"/>
      <c r="BC951" s="73"/>
    </row>
    <row r="952" ht="14.25" customHeight="1"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  <c r="AH952" s="73"/>
      <c r="AI952" s="73"/>
      <c r="AJ952" s="73"/>
      <c r="AK952" s="73"/>
      <c r="AL952" s="73"/>
      <c r="AM952" s="73"/>
      <c r="AN952" s="73"/>
      <c r="AO952" s="73"/>
      <c r="AP952" s="73"/>
      <c r="AQ952" s="73"/>
      <c r="AR952" s="73"/>
      <c r="AS952" s="73"/>
      <c r="AT952" s="73"/>
      <c r="AU952" s="73"/>
      <c r="AV952" s="73"/>
      <c r="AW952" s="73"/>
      <c r="AX952" s="73"/>
      <c r="AY952" s="73"/>
      <c r="AZ952" s="73"/>
      <c r="BA952" s="73"/>
      <c r="BB952" s="73"/>
      <c r="BC952" s="73"/>
    </row>
    <row r="953" ht="14.25" customHeight="1"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  <c r="AH953" s="73"/>
      <c r="AI953" s="73"/>
      <c r="AJ953" s="73"/>
      <c r="AK953" s="73"/>
      <c r="AL953" s="73"/>
      <c r="AM953" s="73"/>
      <c r="AN953" s="73"/>
      <c r="AO953" s="73"/>
      <c r="AP953" s="73"/>
      <c r="AQ953" s="73"/>
      <c r="AR953" s="73"/>
      <c r="AS953" s="73"/>
      <c r="AT953" s="73"/>
      <c r="AU953" s="73"/>
      <c r="AV953" s="73"/>
      <c r="AW953" s="73"/>
      <c r="AX953" s="73"/>
      <c r="AY953" s="73"/>
      <c r="AZ953" s="73"/>
      <c r="BA953" s="73"/>
      <c r="BB953" s="73"/>
      <c r="BC953" s="73"/>
    </row>
    <row r="954" ht="14.25" customHeight="1"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  <c r="AH954" s="73"/>
      <c r="AI954" s="73"/>
      <c r="AJ954" s="73"/>
      <c r="AK954" s="73"/>
      <c r="AL954" s="73"/>
      <c r="AM954" s="73"/>
      <c r="AN954" s="73"/>
      <c r="AO954" s="73"/>
      <c r="AP954" s="73"/>
      <c r="AQ954" s="73"/>
      <c r="AR954" s="73"/>
      <c r="AS954" s="73"/>
      <c r="AT954" s="73"/>
      <c r="AU954" s="73"/>
      <c r="AV954" s="73"/>
      <c r="AW954" s="73"/>
      <c r="AX954" s="73"/>
      <c r="AY954" s="73"/>
      <c r="AZ954" s="73"/>
      <c r="BA954" s="73"/>
      <c r="BB954" s="73"/>
      <c r="BC954" s="73"/>
    </row>
    <row r="955" ht="14.25" customHeight="1"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  <c r="AH955" s="73"/>
      <c r="AI955" s="73"/>
      <c r="AJ955" s="73"/>
      <c r="AK955" s="73"/>
      <c r="AL955" s="73"/>
      <c r="AM955" s="73"/>
      <c r="AN955" s="73"/>
      <c r="AO955" s="73"/>
      <c r="AP955" s="73"/>
      <c r="AQ955" s="73"/>
      <c r="AR955" s="73"/>
      <c r="AS955" s="73"/>
      <c r="AT955" s="73"/>
      <c r="AU955" s="73"/>
      <c r="AV955" s="73"/>
      <c r="AW955" s="73"/>
      <c r="AX955" s="73"/>
      <c r="AY955" s="73"/>
      <c r="AZ955" s="73"/>
      <c r="BA955" s="73"/>
      <c r="BB955" s="73"/>
      <c r="BC955" s="73"/>
    </row>
    <row r="956" ht="14.25" customHeight="1"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  <c r="AH956" s="73"/>
      <c r="AI956" s="73"/>
      <c r="AJ956" s="73"/>
      <c r="AK956" s="73"/>
      <c r="AL956" s="73"/>
      <c r="AM956" s="73"/>
      <c r="AN956" s="73"/>
      <c r="AO956" s="73"/>
      <c r="AP956" s="73"/>
      <c r="AQ956" s="73"/>
      <c r="AR956" s="73"/>
      <c r="AS956" s="73"/>
      <c r="AT956" s="73"/>
      <c r="AU956" s="73"/>
      <c r="AV956" s="73"/>
      <c r="AW956" s="73"/>
      <c r="AX956" s="73"/>
      <c r="AY956" s="73"/>
      <c r="AZ956" s="73"/>
      <c r="BA956" s="73"/>
      <c r="BB956" s="73"/>
      <c r="BC956" s="73"/>
    </row>
    <row r="957" ht="14.25" customHeight="1"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  <c r="AH957" s="73"/>
      <c r="AI957" s="73"/>
      <c r="AJ957" s="73"/>
      <c r="AK957" s="73"/>
      <c r="AL957" s="73"/>
      <c r="AM957" s="73"/>
      <c r="AN957" s="73"/>
      <c r="AO957" s="73"/>
      <c r="AP957" s="73"/>
      <c r="AQ957" s="73"/>
      <c r="AR957" s="73"/>
      <c r="AS957" s="73"/>
      <c r="AT957" s="73"/>
      <c r="AU957" s="73"/>
      <c r="AV957" s="73"/>
      <c r="AW957" s="73"/>
      <c r="AX957" s="73"/>
      <c r="AY957" s="73"/>
      <c r="AZ957" s="73"/>
      <c r="BA957" s="73"/>
      <c r="BB957" s="73"/>
      <c r="BC957" s="73"/>
    </row>
    <row r="958" ht="14.25" customHeight="1"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  <c r="AH958" s="73"/>
      <c r="AI958" s="73"/>
      <c r="AJ958" s="73"/>
      <c r="AK958" s="73"/>
      <c r="AL958" s="73"/>
      <c r="AM958" s="73"/>
      <c r="AN958" s="73"/>
      <c r="AO958" s="73"/>
      <c r="AP958" s="73"/>
      <c r="AQ958" s="73"/>
      <c r="AR958" s="73"/>
      <c r="AS958" s="73"/>
      <c r="AT958" s="73"/>
      <c r="AU958" s="73"/>
      <c r="AV958" s="73"/>
      <c r="AW958" s="73"/>
      <c r="AX958" s="73"/>
      <c r="AY958" s="73"/>
      <c r="AZ958" s="73"/>
      <c r="BA958" s="73"/>
      <c r="BB958" s="73"/>
      <c r="BC958" s="73"/>
    </row>
    <row r="959" ht="14.25" customHeight="1"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  <c r="AH959" s="73"/>
      <c r="AI959" s="73"/>
      <c r="AJ959" s="73"/>
      <c r="AK959" s="73"/>
      <c r="AL959" s="73"/>
      <c r="AM959" s="73"/>
      <c r="AN959" s="73"/>
      <c r="AO959" s="73"/>
      <c r="AP959" s="73"/>
      <c r="AQ959" s="73"/>
      <c r="AR959" s="73"/>
      <c r="AS959" s="73"/>
      <c r="AT959" s="73"/>
      <c r="AU959" s="73"/>
      <c r="AV959" s="73"/>
      <c r="AW959" s="73"/>
      <c r="AX959" s="73"/>
      <c r="AY959" s="73"/>
      <c r="AZ959" s="73"/>
      <c r="BA959" s="73"/>
      <c r="BB959" s="73"/>
      <c r="BC959" s="73"/>
    </row>
    <row r="960" ht="14.25" customHeight="1"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  <c r="AH960" s="73"/>
      <c r="AI960" s="73"/>
      <c r="AJ960" s="73"/>
      <c r="AK960" s="73"/>
      <c r="AL960" s="73"/>
      <c r="AM960" s="73"/>
      <c r="AN960" s="73"/>
      <c r="AO960" s="73"/>
      <c r="AP960" s="73"/>
      <c r="AQ960" s="73"/>
      <c r="AR960" s="73"/>
      <c r="AS960" s="73"/>
      <c r="AT960" s="73"/>
      <c r="AU960" s="73"/>
      <c r="AV960" s="73"/>
      <c r="AW960" s="73"/>
      <c r="AX960" s="73"/>
      <c r="AY960" s="73"/>
      <c r="AZ960" s="73"/>
      <c r="BA960" s="73"/>
      <c r="BB960" s="73"/>
      <c r="BC960" s="73"/>
    </row>
    <row r="961" ht="14.25" customHeight="1"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  <c r="AH961" s="73"/>
      <c r="AI961" s="73"/>
      <c r="AJ961" s="73"/>
      <c r="AK961" s="73"/>
      <c r="AL961" s="73"/>
      <c r="AM961" s="73"/>
      <c r="AN961" s="73"/>
      <c r="AO961" s="73"/>
      <c r="AP961" s="73"/>
      <c r="AQ961" s="73"/>
      <c r="AR961" s="73"/>
      <c r="AS961" s="73"/>
      <c r="AT961" s="73"/>
      <c r="AU961" s="73"/>
      <c r="AV961" s="73"/>
      <c r="AW961" s="73"/>
      <c r="AX961" s="73"/>
      <c r="AY961" s="73"/>
      <c r="AZ961" s="73"/>
      <c r="BA961" s="73"/>
      <c r="BB961" s="73"/>
      <c r="BC961" s="73"/>
    </row>
    <row r="962" ht="14.25" customHeight="1"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  <c r="AH962" s="73"/>
      <c r="AI962" s="73"/>
      <c r="AJ962" s="73"/>
      <c r="AK962" s="73"/>
      <c r="AL962" s="73"/>
      <c r="AM962" s="73"/>
      <c r="AN962" s="73"/>
      <c r="AO962" s="73"/>
      <c r="AP962" s="73"/>
      <c r="AQ962" s="73"/>
      <c r="AR962" s="73"/>
      <c r="AS962" s="73"/>
      <c r="AT962" s="73"/>
      <c r="AU962" s="73"/>
      <c r="AV962" s="73"/>
      <c r="AW962" s="73"/>
      <c r="AX962" s="73"/>
      <c r="AY962" s="73"/>
      <c r="AZ962" s="73"/>
      <c r="BA962" s="73"/>
      <c r="BB962" s="73"/>
      <c r="BC962" s="73"/>
    </row>
    <row r="963" ht="14.25" customHeight="1"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  <c r="AH963" s="73"/>
      <c r="AI963" s="73"/>
      <c r="AJ963" s="73"/>
      <c r="AK963" s="73"/>
      <c r="AL963" s="73"/>
      <c r="AM963" s="73"/>
      <c r="AN963" s="73"/>
      <c r="AO963" s="73"/>
      <c r="AP963" s="73"/>
      <c r="AQ963" s="73"/>
      <c r="AR963" s="73"/>
      <c r="AS963" s="73"/>
      <c r="AT963" s="73"/>
      <c r="AU963" s="73"/>
      <c r="AV963" s="73"/>
      <c r="AW963" s="73"/>
      <c r="AX963" s="73"/>
      <c r="AY963" s="73"/>
      <c r="AZ963" s="73"/>
      <c r="BA963" s="73"/>
      <c r="BB963" s="73"/>
      <c r="BC963" s="73"/>
    </row>
    <row r="964" ht="14.25" customHeight="1"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  <c r="AH964" s="73"/>
      <c r="AI964" s="73"/>
      <c r="AJ964" s="73"/>
      <c r="AK964" s="73"/>
      <c r="AL964" s="73"/>
      <c r="AM964" s="73"/>
      <c r="AN964" s="73"/>
      <c r="AO964" s="73"/>
      <c r="AP964" s="73"/>
      <c r="AQ964" s="73"/>
      <c r="AR964" s="73"/>
      <c r="AS964" s="73"/>
      <c r="AT964" s="73"/>
      <c r="AU964" s="73"/>
      <c r="AV964" s="73"/>
      <c r="AW964" s="73"/>
      <c r="AX964" s="73"/>
      <c r="AY964" s="73"/>
      <c r="AZ964" s="73"/>
      <c r="BA964" s="73"/>
      <c r="BB964" s="73"/>
      <c r="BC964" s="73"/>
    </row>
    <row r="965" ht="14.25" customHeight="1"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  <c r="AH965" s="73"/>
      <c r="AI965" s="73"/>
      <c r="AJ965" s="73"/>
      <c r="AK965" s="73"/>
      <c r="AL965" s="73"/>
      <c r="AM965" s="73"/>
      <c r="AN965" s="73"/>
      <c r="AO965" s="73"/>
      <c r="AP965" s="73"/>
      <c r="AQ965" s="73"/>
      <c r="AR965" s="73"/>
      <c r="AS965" s="73"/>
      <c r="AT965" s="73"/>
      <c r="AU965" s="73"/>
      <c r="AV965" s="73"/>
      <c r="AW965" s="73"/>
      <c r="AX965" s="73"/>
      <c r="AY965" s="73"/>
      <c r="AZ965" s="73"/>
      <c r="BA965" s="73"/>
      <c r="BB965" s="73"/>
      <c r="BC965" s="73"/>
    </row>
    <row r="966" ht="14.25" customHeight="1"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  <c r="AH966" s="73"/>
      <c r="AI966" s="73"/>
      <c r="AJ966" s="73"/>
      <c r="AK966" s="73"/>
      <c r="AL966" s="73"/>
      <c r="AM966" s="73"/>
      <c r="AN966" s="73"/>
      <c r="AO966" s="73"/>
      <c r="AP966" s="73"/>
      <c r="AQ966" s="73"/>
      <c r="AR966" s="73"/>
      <c r="AS966" s="73"/>
      <c r="AT966" s="73"/>
      <c r="AU966" s="73"/>
      <c r="AV966" s="73"/>
      <c r="AW966" s="73"/>
      <c r="AX966" s="73"/>
      <c r="AY966" s="73"/>
      <c r="AZ966" s="73"/>
      <c r="BA966" s="73"/>
      <c r="BB966" s="73"/>
      <c r="BC966" s="73"/>
    </row>
    <row r="967" ht="14.25" customHeight="1"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  <c r="AH967" s="73"/>
      <c r="AI967" s="73"/>
      <c r="AJ967" s="73"/>
      <c r="AK967" s="73"/>
      <c r="AL967" s="73"/>
      <c r="AM967" s="73"/>
      <c r="AN967" s="73"/>
      <c r="AO967" s="73"/>
      <c r="AP967" s="73"/>
      <c r="AQ967" s="73"/>
      <c r="AR967" s="73"/>
      <c r="AS967" s="73"/>
      <c r="AT967" s="73"/>
      <c r="AU967" s="73"/>
      <c r="AV967" s="73"/>
      <c r="AW967" s="73"/>
      <c r="AX967" s="73"/>
      <c r="AY967" s="73"/>
      <c r="AZ967" s="73"/>
      <c r="BA967" s="73"/>
      <c r="BB967" s="73"/>
      <c r="BC967" s="73"/>
    </row>
    <row r="968" ht="14.25" customHeight="1"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  <c r="AH968" s="73"/>
      <c r="AI968" s="73"/>
      <c r="AJ968" s="73"/>
      <c r="AK968" s="73"/>
      <c r="AL968" s="73"/>
      <c r="AM968" s="73"/>
      <c r="AN968" s="73"/>
      <c r="AO968" s="73"/>
      <c r="AP968" s="73"/>
      <c r="AQ968" s="73"/>
      <c r="AR968" s="73"/>
      <c r="AS968" s="73"/>
      <c r="AT968" s="73"/>
      <c r="AU968" s="73"/>
      <c r="AV968" s="73"/>
      <c r="AW968" s="73"/>
      <c r="AX968" s="73"/>
      <c r="AY968" s="73"/>
      <c r="AZ968" s="73"/>
      <c r="BA968" s="73"/>
      <c r="BB968" s="73"/>
      <c r="BC968" s="73"/>
    </row>
    <row r="969" ht="14.25" customHeight="1"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  <c r="AH969" s="73"/>
      <c r="AI969" s="73"/>
      <c r="AJ969" s="73"/>
      <c r="AK969" s="73"/>
      <c r="AL969" s="73"/>
      <c r="AM969" s="73"/>
      <c r="AN969" s="73"/>
      <c r="AO969" s="73"/>
      <c r="AP969" s="73"/>
      <c r="AQ969" s="73"/>
      <c r="AR969" s="73"/>
      <c r="AS969" s="73"/>
      <c r="AT969" s="73"/>
      <c r="AU969" s="73"/>
      <c r="AV969" s="73"/>
      <c r="AW969" s="73"/>
      <c r="AX969" s="73"/>
      <c r="AY969" s="73"/>
      <c r="AZ969" s="73"/>
      <c r="BA969" s="73"/>
      <c r="BB969" s="73"/>
      <c r="BC969" s="73"/>
    </row>
    <row r="970" ht="14.25" customHeight="1"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  <c r="AH970" s="73"/>
      <c r="AI970" s="73"/>
      <c r="AJ970" s="73"/>
      <c r="AK970" s="73"/>
      <c r="AL970" s="73"/>
      <c r="AM970" s="73"/>
      <c r="AN970" s="73"/>
      <c r="AO970" s="73"/>
      <c r="AP970" s="73"/>
      <c r="AQ970" s="73"/>
      <c r="AR970" s="73"/>
      <c r="AS970" s="73"/>
      <c r="AT970" s="73"/>
      <c r="AU970" s="73"/>
      <c r="AV970" s="73"/>
      <c r="AW970" s="73"/>
      <c r="AX970" s="73"/>
      <c r="AY970" s="73"/>
      <c r="AZ970" s="73"/>
      <c r="BA970" s="73"/>
      <c r="BB970" s="73"/>
      <c r="BC970" s="73"/>
    </row>
    <row r="971" ht="14.25" customHeight="1"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  <c r="AH971" s="73"/>
      <c r="AI971" s="73"/>
      <c r="AJ971" s="73"/>
      <c r="AK971" s="73"/>
      <c r="AL971" s="73"/>
      <c r="AM971" s="73"/>
      <c r="AN971" s="73"/>
      <c r="AO971" s="73"/>
      <c r="AP971" s="73"/>
      <c r="AQ971" s="73"/>
      <c r="AR971" s="73"/>
      <c r="AS971" s="73"/>
      <c r="AT971" s="73"/>
      <c r="AU971" s="73"/>
      <c r="AV971" s="73"/>
      <c r="AW971" s="73"/>
      <c r="AX971" s="73"/>
      <c r="AY971" s="73"/>
      <c r="AZ971" s="73"/>
      <c r="BA971" s="73"/>
      <c r="BB971" s="73"/>
      <c r="BC971" s="73"/>
    </row>
    <row r="972" ht="14.25" customHeight="1"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  <c r="AH972" s="73"/>
      <c r="AI972" s="73"/>
      <c r="AJ972" s="73"/>
      <c r="AK972" s="73"/>
      <c r="AL972" s="73"/>
      <c r="AM972" s="73"/>
      <c r="AN972" s="73"/>
      <c r="AO972" s="73"/>
      <c r="AP972" s="73"/>
      <c r="AQ972" s="73"/>
      <c r="AR972" s="73"/>
      <c r="AS972" s="73"/>
      <c r="AT972" s="73"/>
      <c r="AU972" s="73"/>
      <c r="AV972" s="73"/>
      <c r="AW972" s="73"/>
      <c r="AX972" s="73"/>
      <c r="AY972" s="73"/>
      <c r="AZ972" s="73"/>
      <c r="BA972" s="73"/>
      <c r="BB972" s="73"/>
      <c r="BC972" s="73"/>
    </row>
    <row r="973" ht="14.25" customHeight="1"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  <c r="AH973" s="73"/>
      <c r="AI973" s="73"/>
      <c r="AJ973" s="73"/>
      <c r="AK973" s="73"/>
      <c r="AL973" s="73"/>
      <c r="AM973" s="73"/>
      <c r="AN973" s="73"/>
      <c r="AO973" s="73"/>
      <c r="AP973" s="73"/>
      <c r="AQ973" s="73"/>
      <c r="AR973" s="73"/>
      <c r="AS973" s="73"/>
      <c r="AT973" s="73"/>
      <c r="AU973" s="73"/>
      <c r="AV973" s="73"/>
      <c r="AW973" s="73"/>
      <c r="AX973" s="73"/>
      <c r="AY973" s="73"/>
      <c r="AZ973" s="73"/>
      <c r="BA973" s="73"/>
      <c r="BB973" s="73"/>
      <c r="BC973" s="73"/>
    </row>
    <row r="974" ht="14.25" customHeight="1"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  <c r="AH974" s="73"/>
      <c r="AI974" s="73"/>
      <c r="AJ974" s="73"/>
      <c r="AK974" s="73"/>
      <c r="AL974" s="73"/>
      <c r="AM974" s="73"/>
      <c r="AN974" s="73"/>
      <c r="AO974" s="73"/>
      <c r="AP974" s="73"/>
      <c r="AQ974" s="73"/>
      <c r="AR974" s="73"/>
      <c r="AS974" s="73"/>
      <c r="AT974" s="73"/>
      <c r="AU974" s="73"/>
      <c r="AV974" s="73"/>
      <c r="AW974" s="73"/>
      <c r="AX974" s="73"/>
      <c r="AY974" s="73"/>
      <c r="AZ974" s="73"/>
      <c r="BA974" s="73"/>
      <c r="BB974" s="73"/>
      <c r="BC974" s="73"/>
    </row>
    <row r="975" ht="14.25" customHeight="1"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  <c r="AH975" s="73"/>
      <c r="AI975" s="73"/>
      <c r="AJ975" s="73"/>
      <c r="AK975" s="73"/>
      <c r="AL975" s="73"/>
      <c r="AM975" s="73"/>
      <c r="AN975" s="73"/>
      <c r="AO975" s="73"/>
      <c r="AP975" s="73"/>
      <c r="AQ975" s="73"/>
      <c r="AR975" s="73"/>
      <c r="AS975" s="73"/>
      <c r="AT975" s="73"/>
      <c r="AU975" s="73"/>
      <c r="AV975" s="73"/>
      <c r="AW975" s="73"/>
      <c r="AX975" s="73"/>
      <c r="AY975" s="73"/>
      <c r="AZ975" s="73"/>
      <c r="BA975" s="73"/>
      <c r="BB975" s="73"/>
      <c r="BC975" s="73"/>
    </row>
    <row r="976" ht="14.25" customHeight="1"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  <c r="AH976" s="73"/>
      <c r="AI976" s="73"/>
      <c r="AJ976" s="73"/>
      <c r="AK976" s="73"/>
      <c r="AL976" s="73"/>
      <c r="AM976" s="73"/>
      <c r="AN976" s="73"/>
      <c r="AO976" s="73"/>
      <c r="AP976" s="73"/>
      <c r="AQ976" s="73"/>
      <c r="AR976" s="73"/>
      <c r="AS976" s="73"/>
      <c r="AT976" s="73"/>
      <c r="AU976" s="73"/>
      <c r="AV976" s="73"/>
      <c r="AW976" s="73"/>
      <c r="AX976" s="73"/>
      <c r="AY976" s="73"/>
      <c r="AZ976" s="73"/>
      <c r="BA976" s="73"/>
      <c r="BB976" s="73"/>
      <c r="BC976" s="73"/>
    </row>
    <row r="977" ht="14.25" customHeight="1"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  <c r="AH977" s="73"/>
      <c r="AI977" s="73"/>
      <c r="AJ977" s="73"/>
      <c r="AK977" s="73"/>
      <c r="AL977" s="73"/>
      <c r="AM977" s="73"/>
      <c r="AN977" s="73"/>
      <c r="AO977" s="73"/>
      <c r="AP977" s="73"/>
      <c r="AQ977" s="73"/>
      <c r="AR977" s="73"/>
      <c r="AS977" s="73"/>
      <c r="AT977" s="73"/>
      <c r="AU977" s="73"/>
      <c r="AV977" s="73"/>
      <c r="AW977" s="73"/>
      <c r="AX977" s="73"/>
      <c r="AY977" s="73"/>
      <c r="AZ977" s="73"/>
      <c r="BA977" s="73"/>
      <c r="BB977" s="73"/>
      <c r="BC977" s="73"/>
    </row>
    <row r="978" ht="14.25" customHeight="1"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  <c r="AL978" s="73"/>
      <c r="AM978" s="73"/>
      <c r="AN978" s="73"/>
      <c r="AO978" s="73"/>
      <c r="AP978" s="73"/>
      <c r="AQ978" s="73"/>
      <c r="AR978" s="73"/>
      <c r="AS978" s="73"/>
      <c r="AT978" s="73"/>
      <c r="AU978" s="73"/>
      <c r="AV978" s="73"/>
      <c r="AW978" s="73"/>
      <c r="AX978" s="73"/>
      <c r="AY978" s="73"/>
      <c r="AZ978" s="73"/>
      <c r="BA978" s="73"/>
      <c r="BB978" s="73"/>
      <c r="BC978" s="73"/>
    </row>
    <row r="979" ht="14.25" customHeight="1"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  <c r="AH979" s="73"/>
      <c r="AI979" s="73"/>
      <c r="AJ979" s="73"/>
      <c r="AK979" s="73"/>
      <c r="AL979" s="73"/>
      <c r="AM979" s="73"/>
      <c r="AN979" s="73"/>
      <c r="AO979" s="73"/>
      <c r="AP979" s="73"/>
      <c r="AQ979" s="73"/>
      <c r="AR979" s="73"/>
      <c r="AS979" s="73"/>
      <c r="AT979" s="73"/>
      <c r="AU979" s="73"/>
      <c r="AV979" s="73"/>
      <c r="AW979" s="73"/>
      <c r="AX979" s="73"/>
      <c r="AY979" s="73"/>
      <c r="AZ979" s="73"/>
      <c r="BA979" s="73"/>
      <c r="BB979" s="73"/>
      <c r="BC979" s="73"/>
    </row>
    <row r="980" ht="14.25" customHeight="1"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  <c r="AH980" s="73"/>
      <c r="AI980" s="73"/>
      <c r="AJ980" s="73"/>
      <c r="AK980" s="73"/>
      <c r="AL980" s="73"/>
      <c r="AM980" s="73"/>
      <c r="AN980" s="73"/>
      <c r="AO980" s="73"/>
      <c r="AP980" s="73"/>
      <c r="AQ980" s="73"/>
      <c r="AR980" s="73"/>
      <c r="AS980" s="73"/>
      <c r="AT980" s="73"/>
      <c r="AU980" s="73"/>
      <c r="AV980" s="73"/>
      <c r="AW980" s="73"/>
      <c r="AX980" s="73"/>
      <c r="AY980" s="73"/>
      <c r="AZ980" s="73"/>
      <c r="BA980" s="73"/>
      <c r="BB980" s="73"/>
      <c r="BC980" s="73"/>
    </row>
    <row r="981" ht="14.25" customHeight="1"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  <c r="AH981" s="73"/>
      <c r="AI981" s="73"/>
      <c r="AJ981" s="73"/>
      <c r="AK981" s="73"/>
      <c r="AL981" s="73"/>
      <c r="AM981" s="73"/>
      <c r="AN981" s="73"/>
      <c r="AO981" s="73"/>
      <c r="AP981" s="73"/>
      <c r="AQ981" s="73"/>
      <c r="AR981" s="73"/>
      <c r="AS981" s="73"/>
      <c r="AT981" s="73"/>
      <c r="AU981" s="73"/>
      <c r="AV981" s="73"/>
      <c r="AW981" s="73"/>
      <c r="AX981" s="73"/>
      <c r="AY981" s="73"/>
      <c r="AZ981" s="73"/>
      <c r="BA981" s="73"/>
      <c r="BB981" s="73"/>
      <c r="BC981" s="73"/>
    </row>
    <row r="982" ht="14.25" customHeight="1"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  <c r="AH982" s="73"/>
      <c r="AI982" s="73"/>
      <c r="AJ982" s="73"/>
      <c r="AK982" s="73"/>
      <c r="AL982" s="73"/>
      <c r="AM982" s="73"/>
      <c r="AN982" s="73"/>
      <c r="AO982" s="73"/>
      <c r="AP982" s="73"/>
      <c r="AQ982" s="73"/>
      <c r="AR982" s="73"/>
      <c r="AS982" s="73"/>
      <c r="AT982" s="73"/>
      <c r="AU982" s="73"/>
      <c r="AV982" s="73"/>
      <c r="AW982" s="73"/>
      <c r="AX982" s="73"/>
      <c r="AY982" s="73"/>
      <c r="AZ982" s="73"/>
      <c r="BA982" s="73"/>
      <c r="BB982" s="73"/>
      <c r="BC982" s="73"/>
    </row>
    <row r="983" ht="14.25" customHeight="1"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  <c r="AH983" s="73"/>
      <c r="AI983" s="73"/>
      <c r="AJ983" s="73"/>
      <c r="AK983" s="73"/>
      <c r="AL983" s="73"/>
      <c r="AM983" s="73"/>
      <c r="AN983" s="73"/>
      <c r="AO983" s="73"/>
      <c r="AP983" s="73"/>
      <c r="AQ983" s="73"/>
      <c r="AR983" s="73"/>
      <c r="AS983" s="73"/>
      <c r="AT983" s="73"/>
      <c r="AU983" s="73"/>
      <c r="AV983" s="73"/>
      <c r="AW983" s="73"/>
      <c r="AX983" s="73"/>
      <c r="AY983" s="73"/>
      <c r="AZ983" s="73"/>
      <c r="BA983" s="73"/>
      <c r="BB983" s="73"/>
      <c r="BC983" s="73"/>
    </row>
    <row r="984" ht="14.25" customHeight="1"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  <c r="AH984" s="73"/>
      <c r="AI984" s="73"/>
      <c r="AJ984" s="73"/>
      <c r="AK984" s="73"/>
      <c r="AL984" s="73"/>
      <c r="AM984" s="73"/>
      <c r="AN984" s="73"/>
      <c r="AO984" s="73"/>
      <c r="AP984" s="73"/>
      <c r="AQ984" s="73"/>
      <c r="AR984" s="73"/>
      <c r="AS984" s="73"/>
      <c r="AT984" s="73"/>
      <c r="AU984" s="73"/>
      <c r="AV984" s="73"/>
      <c r="AW984" s="73"/>
      <c r="AX984" s="73"/>
      <c r="AY984" s="73"/>
      <c r="AZ984" s="73"/>
      <c r="BA984" s="73"/>
      <c r="BB984" s="73"/>
      <c r="BC984" s="73"/>
    </row>
    <row r="985" ht="14.25" customHeight="1"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  <c r="AH985" s="73"/>
      <c r="AI985" s="73"/>
      <c r="AJ985" s="73"/>
      <c r="AK985" s="73"/>
      <c r="AL985" s="73"/>
      <c r="AM985" s="73"/>
      <c r="AN985" s="73"/>
      <c r="AO985" s="73"/>
      <c r="AP985" s="73"/>
      <c r="AQ985" s="73"/>
      <c r="AR985" s="73"/>
      <c r="AS985" s="73"/>
      <c r="AT985" s="73"/>
      <c r="AU985" s="73"/>
      <c r="AV985" s="73"/>
      <c r="AW985" s="73"/>
      <c r="AX985" s="73"/>
      <c r="AY985" s="73"/>
      <c r="AZ985" s="73"/>
      <c r="BA985" s="73"/>
      <c r="BB985" s="73"/>
      <c r="BC985" s="73"/>
    </row>
    <row r="986" ht="14.25" customHeight="1"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  <c r="AH986" s="73"/>
      <c r="AI986" s="73"/>
      <c r="AJ986" s="73"/>
      <c r="AK986" s="73"/>
      <c r="AL986" s="73"/>
      <c r="AM986" s="73"/>
      <c r="AN986" s="73"/>
      <c r="AO986" s="73"/>
      <c r="AP986" s="73"/>
      <c r="AQ986" s="73"/>
      <c r="AR986" s="73"/>
      <c r="AS986" s="73"/>
      <c r="AT986" s="73"/>
      <c r="AU986" s="73"/>
      <c r="AV986" s="73"/>
      <c r="AW986" s="73"/>
      <c r="AX986" s="73"/>
      <c r="AY986" s="73"/>
      <c r="AZ986" s="73"/>
      <c r="BA986" s="73"/>
      <c r="BB986" s="73"/>
      <c r="BC986" s="73"/>
    </row>
    <row r="987" ht="14.25" customHeight="1"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  <c r="AH987" s="73"/>
      <c r="AI987" s="73"/>
      <c r="AJ987" s="73"/>
      <c r="AK987" s="73"/>
      <c r="AL987" s="73"/>
      <c r="AM987" s="73"/>
      <c r="AN987" s="73"/>
      <c r="AO987" s="73"/>
      <c r="AP987" s="73"/>
      <c r="AQ987" s="73"/>
      <c r="AR987" s="73"/>
      <c r="AS987" s="73"/>
      <c r="AT987" s="73"/>
      <c r="AU987" s="73"/>
      <c r="AV987" s="73"/>
      <c r="AW987" s="73"/>
      <c r="AX987" s="73"/>
      <c r="AY987" s="73"/>
      <c r="AZ987" s="73"/>
      <c r="BA987" s="73"/>
      <c r="BB987" s="73"/>
      <c r="BC987" s="73"/>
    </row>
    <row r="988" ht="14.25" customHeight="1"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  <c r="AH988" s="73"/>
      <c r="AI988" s="73"/>
      <c r="AJ988" s="73"/>
      <c r="AK988" s="73"/>
      <c r="AL988" s="73"/>
      <c r="AM988" s="73"/>
      <c r="AN988" s="73"/>
      <c r="AO988" s="73"/>
      <c r="AP988" s="73"/>
      <c r="AQ988" s="73"/>
      <c r="AR988" s="73"/>
      <c r="AS988" s="73"/>
      <c r="AT988" s="73"/>
      <c r="AU988" s="73"/>
      <c r="AV988" s="73"/>
      <c r="AW988" s="73"/>
      <c r="AX988" s="73"/>
      <c r="AY988" s="73"/>
      <c r="AZ988" s="73"/>
      <c r="BA988" s="73"/>
      <c r="BB988" s="73"/>
      <c r="BC988" s="73"/>
    </row>
    <row r="989" ht="14.25" customHeight="1"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  <c r="AH989" s="73"/>
      <c r="AI989" s="73"/>
      <c r="AJ989" s="73"/>
      <c r="AK989" s="73"/>
      <c r="AL989" s="73"/>
      <c r="AM989" s="73"/>
      <c r="AN989" s="73"/>
      <c r="AO989" s="73"/>
      <c r="AP989" s="73"/>
      <c r="AQ989" s="73"/>
      <c r="AR989" s="73"/>
      <c r="AS989" s="73"/>
      <c r="AT989" s="73"/>
      <c r="AU989" s="73"/>
      <c r="AV989" s="73"/>
      <c r="AW989" s="73"/>
      <c r="AX989" s="73"/>
      <c r="AY989" s="73"/>
      <c r="AZ989" s="73"/>
      <c r="BA989" s="73"/>
      <c r="BB989" s="73"/>
      <c r="BC989" s="73"/>
    </row>
    <row r="990" ht="14.25" customHeight="1"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  <c r="AH990" s="73"/>
      <c r="AI990" s="73"/>
      <c r="AJ990" s="73"/>
      <c r="AK990" s="73"/>
      <c r="AL990" s="73"/>
      <c r="AM990" s="73"/>
      <c r="AN990" s="73"/>
      <c r="AO990" s="73"/>
      <c r="AP990" s="73"/>
      <c r="AQ990" s="73"/>
      <c r="AR990" s="73"/>
      <c r="AS990" s="73"/>
      <c r="AT990" s="73"/>
      <c r="AU990" s="73"/>
      <c r="AV990" s="73"/>
      <c r="AW990" s="73"/>
      <c r="AX990" s="73"/>
      <c r="AY990" s="73"/>
      <c r="AZ990" s="73"/>
      <c r="BA990" s="73"/>
      <c r="BB990" s="73"/>
      <c r="BC990" s="73"/>
    </row>
    <row r="991" ht="14.25" customHeight="1"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  <c r="AH991" s="73"/>
      <c r="AI991" s="73"/>
      <c r="AJ991" s="73"/>
      <c r="AK991" s="73"/>
      <c r="AL991" s="73"/>
      <c r="AM991" s="73"/>
      <c r="AN991" s="73"/>
      <c r="AO991" s="73"/>
      <c r="AP991" s="73"/>
      <c r="AQ991" s="73"/>
      <c r="AR991" s="73"/>
      <c r="AS991" s="73"/>
      <c r="AT991" s="73"/>
      <c r="AU991" s="73"/>
      <c r="AV991" s="73"/>
      <c r="AW991" s="73"/>
      <c r="AX991" s="73"/>
      <c r="AY991" s="73"/>
      <c r="AZ991" s="73"/>
      <c r="BA991" s="73"/>
      <c r="BB991" s="73"/>
      <c r="BC991" s="73"/>
    </row>
    <row r="992" ht="14.25" customHeight="1"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  <c r="AH992" s="73"/>
      <c r="AI992" s="73"/>
      <c r="AJ992" s="73"/>
      <c r="AK992" s="73"/>
      <c r="AL992" s="73"/>
      <c r="AM992" s="73"/>
      <c r="AN992" s="73"/>
      <c r="AO992" s="73"/>
      <c r="AP992" s="73"/>
      <c r="AQ992" s="73"/>
      <c r="AR992" s="73"/>
      <c r="AS992" s="73"/>
      <c r="AT992" s="73"/>
      <c r="AU992" s="73"/>
      <c r="AV992" s="73"/>
      <c r="AW992" s="73"/>
      <c r="AX992" s="73"/>
      <c r="AY992" s="73"/>
      <c r="AZ992" s="73"/>
      <c r="BA992" s="73"/>
      <c r="BB992" s="73"/>
      <c r="BC992" s="73"/>
    </row>
    <row r="993" ht="14.25" customHeight="1"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  <c r="AH993" s="73"/>
      <c r="AI993" s="73"/>
      <c r="AJ993" s="73"/>
      <c r="AK993" s="73"/>
      <c r="AL993" s="73"/>
      <c r="AM993" s="73"/>
      <c r="AN993" s="73"/>
      <c r="AO993" s="73"/>
      <c r="AP993" s="73"/>
      <c r="AQ993" s="73"/>
      <c r="AR993" s="73"/>
      <c r="AS993" s="73"/>
      <c r="AT993" s="73"/>
      <c r="AU993" s="73"/>
      <c r="AV993" s="73"/>
      <c r="AW993" s="73"/>
      <c r="AX993" s="73"/>
      <c r="AY993" s="73"/>
      <c r="AZ993" s="73"/>
      <c r="BA993" s="73"/>
      <c r="BB993" s="73"/>
      <c r="BC993" s="73"/>
    </row>
    <row r="994" ht="14.25" customHeight="1"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  <c r="AH994" s="73"/>
      <c r="AI994" s="73"/>
      <c r="AJ994" s="73"/>
      <c r="AK994" s="73"/>
      <c r="AL994" s="73"/>
      <c r="AM994" s="73"/>
      <c r="AN994" s="73"/>
      <c r="AO994" s="73"/>
      <c r="AP994" s="73"/>
      <c r="AQ994" s="73"/>
      <c r="AR994" s="73"/>
      <c r="AS994" s="73"/>
      <c r="AT994" s="73"/>
      <c r="AU994" s="73"/>
      <c r="AV994" s="73"/>
      <c r="AW994" s="73"/>
      <c r="AX994" s="73"/>
      <c r="AY994" s="73"/>
      <c r="AZ994" s="73"/>
      <c r="BA994" s="73"/>
      <c r="BB994" s="73"/>
      <c r="BC994" s="73"/>
    </row>
    <row r="995" ht="14.25" customHeight="1"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  <c r="AH995" s="73"/>
      <c r="AI995" s="73"/>
      <c r="AJ995" s="73"/>
      <c r="AK995" s="73"/>
      <c r="AL995" s="73"/>
      <c r="AM995" s="73"/>
      <c r="AN995" s="73"/>
      <c r="AO995" s="73"/>
      <c r="AP995" s="73"/>
      <c r="AQ995" s="73"/>
      <c r="AR995" s="73"/>
      <c r="AS995" s="73"/>
      <c r="AT995" s="73"/>
      <c r="AU995" s="73"/>
      <c r="AV995" s="73"/>
      <c r="AW995" s="73"/>
      <c r="AX995" s="73"/>
      <c r="AY995" s="73"/>
      <c r="AZ995" s="73"/>
      <c r="BA995" s="73"/>
      <c r="BB995" s="73"/>
      <c r="BC995" s="73"/>
    </row>
    <row r="996" ht="14.25" customHeight="1"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  <c r="AH996" s="73"/>
      <c r="AI996" s="73"/>
      <c r="AJ996" s="73"/>
      <c r="AK996" s="73"/>
      <c r="AL996" s="73"/>
      <c r="AM996" s="73"/>
      <c r="AN996" s="73"/>
      <c r="AO996" s="73"/>
      <c r="AP996" s="73"/>
      <c r="AQ996" s="73"/>
      <c r="AR996" s="73"/>
      <c r="AS996" s="73"/>
      <c r="AT996" s="73"/>
      <c r="AU996" s="73"/>
      <c r="AV996" s="73"/>
      <c r="AW996" s="73"/>
      <c r="AX996" s="73"/>
      <c r="AY996" s="73"/>
      <c r="AZ996" s="73"/>
      <c r="BA996" s="73"/>
      <c r="BB996" s="73"/>
      <c r="BC996" s="73"/>
    </row>
    <row r="997" ht="14.25" customHeight="1"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  <c r="AH997" s="73"/>
      <c r="AI997" s="73"/>
      <c r="AJ997" s="73"/>
      <c r="AK997" s="73"/>
      <c r="AL997" s="73"/>
      <c r="AM997" s="73"/>
      <c r="AN997" s="73"/>
      <c r="AO997" s="73"/>
      <c r="AP997" s="73"/>
      <c r="AQ997" s="73"/>
      <c r="AR997" s="73"/>
      <c r="AS997" s="73"/>
      <c r="AT997" s="73"/>
      <c r="AU997" s="73"/>
      <c r="AV997" s="73"/>
      <c r="AW997" s="73"/>
      <c r="AX997" s="73"/>
      <c r="AY997" s="73"/>
      <c r="AZ997" s="73"/>
      <c r="BA997" s="73"/>
      <c r="BB997" s="73"/>
      <c r="BC997" s="73"/>
    </row>
    <row r="998" ht="14.25" customHeight="1"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  <c r="AH998" s="73"/>
      <c r="AI998" s="73"/>
      <c r="AJ998" s="73"/>
      <c r="AK998" s="73"/>
      <c r="AL998" s="73"/>
      <c r="AM998" s="73"/>
      <c r="AN998" s="73"/>
      <c r="AO998" s="73"/>
      <c r="AP998" s="73"/>
      <c r="AQ998" s="73"/>
      <c r="AR998" s="73"/>
      <c r="AS998" s="73"/>
      <c r="AT998" s="73"/>
      <c r="AU998" s="73"/>
      <c r="AV998" s="73"/>
      <c r="AW998" s="73"/>
      <c r="AX998" s="73"/>
      <c r="AY998" s="73"/>
      <c r="AZ998" s="73"/>
      <c r="BA998" s="73"/>
      <c r="BB998" s="73"/>
      <c r="BC998" s="73"/>
    </row>
    <row r="999" ht="14.25" customHeight="1"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  <c r="AH999" s="73"/>
      <c r="AI999" s="73"/>
      <c r="AJ999" s="73"/>
      <c r="AK999" s="73"/>
      <c r="AL999" s="73"/>
      <c r="AM999" s="73"/>
      <c r="AN999" s="73"/>
      <c r="AO999" s="73"/>
      <c r="AP999" s="73"/>
      <c r="AQ999" s="73"/>
      <c r="AR999" s="73"/>
      <c r="AS999" s="73"/>
      <c r="AT999" s="73"/>
      <c r="AU999" s="73"/>
      <c r="AV999" s="73"/>
      <c r="AW999" s="73"/>
      <c r="AX999" s="73"/>
      <c r="AY999" s="73"/>
      <c r="AZ999" s="73"/>
      <c r="BA999" s="73"/>
      <c r="BB999" s="73"/>
      <c r="BC999" s="73"/>
    </row>
    <row r="1000" ht="14.25" customHeight="1"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  <c r="AH1000" s="73"/>
      <c r="AI1000" s="73"/>
      <c r="AJ1000" s="73"/>
      <c r="AK1000" s="73"/>
      <c r="AL1000" s="73"/>
      <c r="AM1000" s="73"/>
      <c r="AN1000" s="73"/>
      <c r="AO1000" s="73"/>
      <c r="AP1000" s="73"/>
      <c r="AQ1000" s="73"/>
      <c r="AR1000" s="73"/>
      <c r="AS1000" s="73"/>
      <c r="AT1000" s="73"/>
      <c r="AU1000" s="73"/>
      <c r="AV1000" s="73"/>
      <c r="AW1000" s="73"/>
      <c r="AX1000" s="73"/>
      <c r="AY1000" s="73"/>
      <c r="AZ1000" s="73"/>
      <c r="BA1000" s="73"/>
      <c r="BB1000" s="73"/>
      <c r="BC1000" s="73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1.25"/>
    <col customWidth="1" min="2" max="4" width="7.63"/>
    <col customWidth="1" min="5" max="5" width="17.38"/>
    <col customWidth="1" min="6" max="7" width="10.5"/>
    <col customWidth="1" min="8" max="8" width="15.5"/>
    <col customWidth="1" min="9" max="10" width="10.5"/>
    <col customWidth="1" min="11" max="11" width="15.5"/>
    <col customWidth="1" min="12" max="12" width="10.5"/>
    <col customWidth="1" min="13" max="13" width="9.63"/>
    <col customWidth="1" min="14" max="14" width="15.5"/>
    <col customWidth="1" min="15" max="16" width="10.5"/>
    <col customWidth="1" min="17" max="17" width="15.5"/>
    <col customWidth="1" min="18" max="18" width="10.5"/>
    <col customWidth="1" min="19" max="26" width="7.63"/>
  </cols>
  <sheetData>
    <row r="1" ht="14.25" customHeight="1">
      <c r="A1" s="25" t="s">
        <v>20</v>
      </c>
    </row>
    <row r="2" ht="14.25" customHeight="1">
      <c r="A2" s="26" t="s">
        <v>21</v>
      </c>
    </row>
    <row r="3" ht="14.25" customHeight="1">
      <c r="A3" s="27" t="s">
        <v>22</v>
      </c>
      <c r="E3" s="26" t="s">
        <v>23</v>
      </c>
    </row>
    <row r="4" ht="14.25" customHeight="1">
      <c r="A4" s="28" t="s">
        <v>24</v>
      </c>
    </row>
    <row r="5" ht="14.25" customHeight="1">
      <c r="A5" s="29" t="s">
        <v>25</v>
      </c>
      <c r="E5" s="1" t="s">
        <v>26</v>
      </c>
      <c r="F5" s="1" t="s">
        <v>5</v>
      </c>
      <c r="G5" s="1" t="s">
        <v>6</v>
      </c>
      <c r="H5" s="1" t="s">
        <v>27</v>
      </c>
      <c r="I5" s="1" t="s">
        <v>5</v>
      </c>
      <c r="J5" s="1" t="s">
        <v>6</v>
      </c>
      <c r="K5" s="1" t="s">
        <v>28</v>
      </c>
      <c r="L5" s="1" t="s">
        <v>5</v>
      </c>
      <c r="M5" s="1" t="s">
        <v>6</v>
      </c>
      <c r="N5" s="1" t="s">
        <v>29</v>
      </c>
      <c r="O5" s="1" t="s">
        <v>5</v>
      </c>
      <c r="P5" s="1" t="s">
        <v>6</v>
      </c>
      <c r="Q5" s="1" t="s">
        <v>30</v>
      </c>
      <c r="R5" s="1" t="s">
        <v>5</v>
      </c>
      <c r="S5" s="1" t="s">
        <v>6</v>
      </c>
    </row>
    <row r="6" ht="14.25" customHeight="1">
      <c r="E6" s="17" t="s">
        <v>31</v>
      </c>
      <c r="F6" s="26">
        <v>78.11774066808393</v>
      </c>
      <c r="G6" s="26">
        <v>31.975652795842638</v>
      </c>
      <c r="H6" s="17" t="s">
        <v>31</v>
      </c>
      <c r="I6" s="26">
        <v>46.51145306819425</v>
      </c>
      <c r="J6" s="26">
        <v>19.264834037804007</v>
      </c>
      <c r="K6" s="17" t="s">
        <v>31</v>
      </c>
      <c r="L6" s="26">
        <v>10.895821669133904</v>
      </c>
      <c r="M6" s="26">
        <v>3.207950947729023</v>
      </c>
      <c r="N6" s="17" t="s">
        <v>31</v>
      </c>
      <c r="O6" s="26">
        <v>1.5257889374163426E-5</v>
      </c>
      <c r="P6" s="26">
        <v>12.430499681934469</v>
      </c>
      <c r="Q6" s="17" t="s">
        <v>31</v>
      </c>
      <c r="R6" s="26">
        <v>15.700842448103323</v>
      </c>
      <c r="S6" s="26">
        <v>46.083500232518425</v>
      </c>
    </row>
    <row r="7" ht="14.25" customHeight="1"/>
    <row r="8" ht="14.25" customHeight="1">
      <c r="A8" s="37" t="s">
        <v>32</v>
      </c>
      <c r="B8" s="38"/>
      <c r="C8" s="38"/>
      <c r="K8" s="39"/>
    </row>
    <row r="9" ht="14.25" customHeight="1">
      <c r="A9" s="38"/>
      <c r="B9" s="38"/>
      <c r="C9" s="38"/>
    </row>
    <row r="10" ht="42.75" customHeight="1">
      <c r="A10" s="34" t="s">
        <v>0</v>
      </c>
      <c r="B10" s="34" t="s">
        <v>1</v>
      </c>
      <c r="C10" s="34" t="s">
        <v>2</v>
      </c>
      <c r="E10" s="40" t="s">
        <v>0</v>
      </c>
      <c r="F10" s="41" t="s">
        <v>41</v>
      </c>
      <c r="G10" s="41" t="s">
        <v>42</v>
      </c>
      <c r="H10" s="42" t="s">
        <v>0</v>
      </c>
      <c r="I10" s="41" t="s">
        <v>43</v>
      </c>
      <c r="J10" s="41" t="s">
        <v>42</v>
      </c>
      <c r="K10" s="42" t="s">
        <v>0</v>
      </c>
      <c r="L10" s="41" t="s">
        <v>44</v>
      </c>
      <c r="M10" s="41" t="s">
        <v>42</v>
      </c>
      <c r="N10" s="42" t="s">
        <v>0</v>
      </c>
      <c r="O10" s="41" t="s">
        <v>45</v>
      </c>
      <c r="P10" s="41" t="s">
        <v>42</v>
      </c>
      <c r="Q10" s="42" t="s">
        <v>0</v>
      </c>
      <c r="R10" s="41" t="s">
        <v>46</v>
      </c>
      <c r="S10" s="43" t="s">
        <v>42</v>
      </c>
    </row>
    <row r="11" ht="14.25" customHeight="1">
      <c r="A11" s="34">
        <v>1.0</v>
      </c>
      <c r="B11" s="35">
        <v>0.55</v>
      </c>
      <c r="C11" s="35">
        <v>1.55</v>
      </c>
      <c r="E11" s="44">
        <v>1.0</v>
      </c>
      <c r="F11" s="45">
        <f t="shared" ref="F11:F27" si="1">2*SQRT(($F$6-B11)^2+($G$6-C11)^2)</f>
        <v>166.6430285</v>
      </c>
      <c r="G11" s="26">
        <v>0.0</v>
      </c>
      <c r="H11" s="1">
        <v>1.0</v>
      </c>
      <c r="I11" s="45">
        <f t="shared" ref="I11:I40" si="2">2*SQRT(($I$6-B11)^2+($J$6-C11)^2)</f>
        <v>98.51437485</v>
      </c>
      <c r="J11" s="26">
        <v>0.0</v>
      </c>
      <c r="K11" s="1">
        <v>1.0</v>
      </c>
      <c r="L11" s="45">
        <f t="shared" ref="L11:L40" si="3">2*SQRT(($L$6-B11)^2+($M$6-C11)^2)</f>
        <v>20.95565101</v>
      </c>
      <c r="M11" s="26">
        <v>1.0</v>
      </c>
      <c r="N11" s="1">
        <v>1.0</v>
      </c>
      <c r="O11" s="45">
        <f t="shared" ref="O11:O40" si="4">2*SQRT(($O$6-B11)^2+($P$6-C11)^2)</f>
        <v>21.78878212</v>
      </c>
      <c r="P11" s="26">
        <v>0.0</v>
      </c>
      <c r="Q11" s="1">
        <v>1.0</v>
      </c>
      <c r="R11" s="39">
        <f t="shared" ref="R11:R40" si="5">2*SQRT(($R$6-B11)^2+($S$6-C11)^2)</f>
        <v>94.0804054</v>
      </c>
      <c r="S11" s="46">
        <v>0.0</v>
      </c>
      <c r="T11" s="45">
        <f t="shared" ref="T11:T40" si="6">SUM(G11,J11,M11,P11,S11)</f>
        <v>1</v>
      </c>
      <c r="U11" s="32" t="s">
        <v>47</v>
      </c>
      <c r="V11" s="28">
        <v>1.0</v>
      </c>
    </row>
    <row r="12" ht="14.25" customHeight="1">
      <c r="A12" s="34">
        <v>2.0</v>
      </c>
      <c r="B12" s="35">
        <v>99.0502262</v>
      </c>
      <c r="C12" s="35">
        <v>3.9607724</v>
      </c>
      <c r="E12" s="44">
        <v>2.0</v>
      </c>
      <c r="F12" s="45">
        <f t="shared" si="1"/>
        <v>69.94290455</v>
      </c>
      <c r="G12" s="26">
        <v>1.0</v>
      </c>
      <c r="H12" s="1">
        <v>2.0</v>
      </c>
      <c r="I12" s="45">
        <f t="shared" si="2"/>
        <v>109.4447255</v>
      </c>
      <c r="J12" s="26">
        <v>0.0</v>
      </c>
      <c r="K12" s="1">
        <v>2.0</v>
      </c>
      <c r="L12" s="45">
        <f t="shared" si="3"/>
        <v>176.3152379</v>
      </c>
      <c r="M12" s="26">
        <v>0.0</v>
      </c>
      <c r="N12" s="1">
        <v>2.0</v>
      </c>
      <c r="O12" s="45">
        <f t="shared" si="4"/>
        <v>198.8233444</v>
      </c>
      <c r="P12" s="26">
        <v>0.0</v>
      </c>
      <c r="Q12" s="1">
        <v>2.0</v>
      </c>
      <c r="R12" s="39">
        <f t="shared" si="5"/>
        <v>186.7773431</v>
      </c>
      <c r="S12" s="46">
        <v>0.0</v>
      </c>
      <c r="T12" s="45">
        <f t="shared" si="6"/>
        <v>1</v>
      </c>
      <c r="U12" s="32" t="s">
        <v>47</v>
      </c>
      <c r="V12" s="28">
        <v>1.0</v>
      </c>
    </row>
    <row r="13" ht="14.25" customHeight="1">
      <c r="A13" s="34">
        <v>3.0</v>
      </c>
      <c r="B13" s="35">
        <v>89.8724161</v>
      </c>
      <c r="C13" s="35">
        <v>87.2404682</v>
      </c>
      <c r="E13" s="44">
        <v>3.0</v>
      </c>
      <c r="F13" s="45">
        <f t="shared" si="1"/>
        <v>113.0021631</v>
      </c>
      <c r="G13" s="26">
        <v>1.0</v>
      </c>
      <c r="H13" s="1">
        <v>3.0</v>
      </c>
      <c r="I13" s="45">
        <f t="shared" si="2"/>
        <v>161.255821</v>
      </c>
      <c r="J13" s="26">
        <v>0.0</v>
      </c>
      <c r="K13" s="1">
        <v>3.0</v>
      </c>
      <c r="L13" s="45">
        <f t="shared" si="3"/>
        <v>230.6405552</v>
      </c>
      <c r="M13" s="26">
        <v>0.0</v>
      </c>
      <c r="N13" s="1">
        <v>3.0</v>
      </c>
      <c r="O13" s="45">
        <f t="shared" si="4"/>
        <v>233.8681665</v>
      </c>
      <c r="P13" s="26">
        <v>0.0</v>
      </c>
      <c r="Q13" s="1">
        <v>3.0</v>
      </c>
      <c r="R13" s="39">
        <f t="shared" si="5"/>
        <v>169.6504447</v>
      </c>
      <c r="S13" s="46">
        <v>0.0</v>
      </c>
      <c r="T13" s="45">
        <f t="shared" si="6"/>
        <v>1</v>
      </c>
      <c r="U13" s="32" t="s">
        <v>47</v>
      </c>
      <c r="V13" s="28">
        <v>1.0</v>
      </c>
    </row>
    <row r="14" ht="14.25" customHeight="1">
      <c r="A14" s="34">
        <v>4.0</v>
      </c>
      <c r="B14" s="35">
        <v>97.2649562</v>
      </c>
      <c r="C14" s="35">
        <v>26.0292865</v>
      </c>
      <c r="E14" s="44">
        <v>4.0</v>
      </c>
      <c r="F14" s="45">
        <f t="shared" si="1"/>
        <v>40.09863513</v>
      </c>
      <c r="G14" s="26">
        <v>1.0</v>
      </c>
      <c r="H14" s="1">
        <v>4.0</v>
      </c>
      <c r="I14" s="45">
        <f t="shared" si="2"/>
        <v>102.4046073</v>
      </c>
      <c r="J14" s="26">
        <v>0.0</v>
      </c>
      <c r="K14" s="1">
        <v>4.0</v>
      </c>
      <c r="L14" s="45">
        <f t="shared" si="3"/>
        <v>178.6666254</v>
      </c>
      <c r="M14" s="26">
        <v>0.0</v>
      </c>
      <c r="N14" s="1">
        <v>4.0</v>
      </c>
      <c r="O14" s="45">
        <f t="shared" si="4"/>
        <v>196.4219513</v>
      </c>
      <c r="P14" s="26">
        <v>0.0</v>
      </c>
      <c r="Q14" s="1">
        <v>4.0</v>
      </c>
      <c r="R14" s="39">
        <f t="shared" si="5"/>
        <v>167.9866202</v>
      </c>
      <c r="S14" s="46">
        <v>0.0</v>
      </c>
      <c r="T14" s="45">
        <f t="shared" si="6"/>
        <v>1</v>
      </c>
      <c r="U14" s="32" t="s">
        <v>47</v>
      </c>
      <c r="V14" s="28">
        <v>1.0</v>
      </c>
    </row>
    <row r="15" ht="14.25" customHeight="1">
      <c r="A15" s="34">
        <v>5.0</v>
      </c>
      <c r="B15" s="35">
        <v>15.7008539</v>
      </c>
      <c r="C15" s="35">
        <v>46.0835028</v>
      </c>
      <c r="E15" s="44">
        <v>5.0</v>
      </c>
      <c r="F15" s="45">
        <f t="shared" si="1"/>
        <v>127.9827986</v>
      </c>
      <c r="G15" s="26">
        <v>0.0</v>
      </c>
      <c r="H15" s="1">
        <v>5.0</v>
      </c>
      <c r="I15" s="45">
        <f t="shared" si="2"/>
        <v>81.6953858</v>
      </c>
      <c r="J15" s="26">
        <v>0.0</v>
      </c>
      <c r="K15" s="1">
        <v>5.0</v>
      </c>
      <c r="L15" s="45">
        <f t="shared" si="3"/>
        <v>86.28791993</v>
      </c>
      <c r="M15" s="26">
        <v>0.0</v>
      </c>
      <c r="N15" s="1">
        <v>5.0</v>
      </c>
      <c r="O15" s="45">
        <f t="shared" si="4"/>
        <v>74.27088132</v>
      </c>
      <c r="P15" s="26">
        <v>0.0</v>
      </c>
      <c r="Q15" s="1">
        <v>5.0</v>
      </c>
      <c r="R15" s="39">
        <f t="shared" si="5"/>
        <v>0.00002347235814</v>
      </c>
      <c r="S15" s="46">
        <v>1.0</v>
      </c>
      <c r="T15" s="45">
        <f t="shared" si="6"/>
        <v>1</v>
      </c>
      <c r="U15" s="32" t="s">
        <v>47</v>
      </c>
      <c r="V15" s="28">
        <v>1.0</v>
      </c>
    </row>
    <row r="16" ht="14.25" customHeight="1">
      <c r="A16" s="34">
        <v>6.0</v>
      </c>
      <c r="B16" s="35">
        <v>7.0501956</v>
      </c>
      <c r="C16" s="35">
        <v>44.2122064</v>
      </c>
      <c r="E16" s="44">
        <v>6.0</v>
      </c>
      <c r="F16" s="45">
        <f t="shared" si="1"/>
        <v>144.2266162</v>
      </c>
      <c r="G16" s="26">
        <v>0.0</v>
      </c>
      <c r="H16" s="1">
        <v>6.0</v>
      </c>
      <c r="I16" s="45">
        <f t="shared" si="2"/>
        <v>93.37156374</v>
      </c>
      <c r="J16" s="26">
        <v>0.0</v>
      </c>
      <c r="K16" s="1">
        <v>6.0</v>
      </c>
      <c r="L16" s="45">
        <f t="shared" si="3"/>
        <v>82.36838726</v>
      </c>
      <c r="M16" s="26">
        <v>0.0</v>
      </c>
      <c r="N16" s="1">
        <v>6.0</v>
      </c>
      <c r="O16" s="45">
        <f t="shared" si="4"/>
        <v>65.10858391</v>
      </c>
      <c r="P16" s="26">
        <v>0.0</v>
      </c>
      <c r="Q16" s="1">
        <v>6.0</v>
      </c>
      <c r="R16" s="39">
        <f t="shared" si="5"/>
        <v>17.70146113</v>
      </c>
      <c r="S16" s="46">
        <v>1.0</v>
      </c>
      <c r="T16" s="45">
        <f t="shared" si="6"/>
        <v>1</v>
      </c>
      <c r="U16" s="32" t="s">
        <v>47</v>
      </c>
      <c r="V16" s="28">
        <v>1.0</v>
      </c>
    </row>
    <row r="17" ht="14.25" customHeight="1">
      <c r="A17" s="34">
        <v>7.0</v>
      </c>
      <c r="B17" s="35">
        <v>45.5932053</v>
      </c>
      <c r="C17" s="35">
        <v>68.2580843</v>
      </c>
      <c r="E17" s="44">
        <v>7.0</v>
      </c>
      <c r="F17" s="45">
        <f t="shared" si="1"/>
        <v>97.45276264</v>
      </c>
      <c r="G17" s="26">
        <v>0.0</v>
      </c>
      <c r="H17" s="1">
        <v>7.0</v>
      </c>
      <c r="I17" s="45">
        <f t="shared" si="2"/>
        <v>98.00370912</v>
      </c>
      <c r="J17" s="26">
        <v>0.0</v>
      </c>
      <c r="K17" s="1">
        <v>7.0</v>
      </c>
      <c r="L17" s="45">
        <f t="shared" si="3"/>
        <v>147.4507142</v>
      </c>
      <c r="M17" s="26">
        <v>0.0</v>
      </c>
      <c r="N17" s="1">
        <v>7.0</v>
      </c>
      <c r="O17" s="45">
        <f t="shared" si="4"/>
        <v>144.1590536</v>
      </c>
      <c r="P17" s="26">
        <v>0.0</v>
      </c>
      <c r="Q17" s="1">
        <v>7.0</v>
      </c>
      <c r="R17" s="39">
        <f t="shared" si="5"/>
        <v>74.43831098</v>
      </c>
      <c r="S17" s="46">
        <v>1.0</v>
      </c>
      <c r="T17" s="45">
        <f t="shared" si="6"/>
        <v>1</v>
      </c>
      <c r="U17" s="32" t="s">
        <v>47</v>
      </c>
      <c r="V17" s="28">
        <v>1.0</v>
      </c>
    </row>
    <row r="18" ht="14.25" customHeight="1">
      <c r="A18" s="34">
        <v>8.0</v>
      </c>
      <c r="B18" s="35">
        <v>39.4093991</v>
      </c>
      <c r="C18" s="35">
        <v>61.2398609</v>
      </c>
      <c r="E18" s="44">
        <v>8.0</v>
      </c>
      <c r="F18" s="45">
        <f t="shared" si="1"/>
        <v>97.05111195</v>
      </c>
      <c r="G18" s="26">
        <v>0.0</v>
      </c>
      <c r="H18" s="1">
        <v>8.0</v>
      </c>
      <c r="I18" s="45">
        <f t="shared" si="2"/>
        <v>85.14322171</v>
      </c>
      <c r="J18" s="26">
        <v>0.0</v>
      </c>
      <c r="K18" s="1">
        <v>8.0</v>
      </c>
      <c r="L18" s="45">
        <f t="shared" si="3"/>
        <v>129.3170781</v>
      </c>
      <c r="M18" s="26">
        <v>0.0</v>
      </c>
      <c r="N18" s="1">
        <v>8.0</v>
      </c>
      <c r="O18" s="45">
        <f t="shared" si="4"/>
        <v>125.4663824</v>
      </c>
      <c r="P18" s="26">
        <v>0.0</v>
      </c>
      <c r="Q18" s="1">
        <v>8.0</v>
      </c>
      <c r="R18" s="39">
        <f t="shared" si="5"/>
        <v>56.27827031</v>
      </c>
      <c r="S18" s="46">
        <v>1.0</v>
      </c>
      <c r="T18" s="45">
        <f t="shared" si="6"/>
        <v>1</v>
      </c>
      <c r="U18" s="32" t="s">
        <v>47</v>
      </c>
      <c r="V18" s="28">
        <v>1.0</v>
      </c>
    </row>
    <row r="19" ht="14.25" customHeight="1">
      <c r="A19" s="34">
        <v>9.0</v>
      </c>
      <c r="B19" s="35">
        <v>26.4589241</v>
      </c>
      <c r="C19" s="35">
        <v>24.3196507</v>
      </c>
      <c r="E19" s="44">
        <v>9.0</v>
      </c>
      <c r="F19" s="45">
        <f t="shared" si="1"/>
        <v>104.4461143</v>
      </c>
      <c r="G19" s="26">
        <v>0.0</v>
      </c>
      <c r="H19" s="1">
        <v>9.0</v>
      </c>
      <c r="I19" s="45">
        <f t="shared" si="2"/>
        <v>41.35964649</v>
      </c>
      <c r="J19" s="26">
        <v>1.0</v>
      </c>
      <c r="K19" s="1">
        <v>9.0</v>
      </c>
      <c r="L19" s="45">
        <f t="shared" si="3"/>
        <v>52.45623028</v>
      </c>
      <c r="M19" s="26">
        <v>0.0</v>
      </c>
      <c r="N19" s="1">
        <v>9.0</v>
      </c>
      <c r="O19" s="45">
        <f t="shared" si="4"/>
        <v>58.01467983</v>
      </c>
      <c r="P19" s="26">
        <v>0.0</v>
      </c>
      <c r="Q19" s="1">
        <v>9.0</v>
      </c>
      <c r="R19" s="39">
        <f t="shared" si="5"/>
        <v>48.55518375</v>
      </c>
      <c r="S19" s="46">
        <v>0.0</v>
      </c>
      <c r="T19" s="45">
        <f t="shared" si="6"/>
        <v>1</v>
      </c>
      <c r="U19" s="32" t="s">
        <v>47</v>
      </c>
      <c r="V19" s="28">
        <v>1.0</v>
      </c>
    </row>
    <row r="20" ht="14.25" customHeight="1">
      <c r="A20" s="34">
        <v>10.0</v>
      </c>
      <c r="B20" s="35">
        <v>87.6277448</v>
      </c>
      <c r="C20" s="35">
        <v>78.4249192</v>
      </c>
      <c r="E20" s="44">
        <v>10.0</v>
      </c>
      <c r="F20" s="45">
        <f t="shared" si="1"/>
        <v>94.82561949</v>
      </c>
      <c r="G20" s="26">
        <v>1.0</v>
      </c>
      <c r="H20" s="1">
        <v>10.0</v>
      </c>
      <c r="I20" s="45">
        <f t="shared" si="2"/>
        <v>144.0897654</v>
      </c>
      <c r="J20" s="26">
        <v>0.0</v>
      </c>
      <c r="K20" s="1">
        <v>10.0</v>
      </c>
      <c r="L20" s="45">
        <f t="shared" si="3"/>
        <v>214.8988631</v>
      </c>
      <c r="M20" s="26">
        <v>0.0</v>
      </c>
      <c r="N20" s="1">
        <v>10.0</v>
      </c>
      <c r="O20" s="45">
        <f t="shared" si="4"/>
        <v>219.3981075</v>
      </c>
      <c r="P20" s="26">
        <v>0.0</v>
      </c>
      <c r="Q20" s="1">
        <v>10.0</v>
      </c>
      <c r="R20" s="39">
        <f t="shared" si="5"/>
        <v>157.726937</v>
      </c>
      <c r="S20" s="46">
        <v>0.0</v>
      </c>
      <c r="T20" s="45">
        <f t="shared" si="6"/>
        <v>1</v>
      </c>
      <c r="U20" s="32" t="s">
        <v>47</v>
      </c>
      <c r="V20" s="28">
        <v>1.0</v>
      </c>
    </row>
    <row r="21" ht="14.25" customHeight="1">
      <c r="A21" s="34">
        <v>11.0</v>
      </c>
      <c r="B21" s="35">
        <v>92.5387556</v>
      </c>
      <c r="C21" s="35">
        <v>61.7145595</v>
      </c>
      <c r="E21" s="44">
        <v>11.0</v>
      </c>
      <c r="F21" s="45">
        <f t="shared" si="1"/>
        <v>66.10198919</v>
      </c>
      <c r="G21" s="26">
        <v>1.0</v>
      </c>
      <c r="H21" s="1">
        <v>11.0</v>
      </c>
      <c r="I21" s="45">
        <f t="shared" si="2"/>
        <v>125.227661</v>
      </c>
      <c r="J21" s="26">
        <v>0.0</v>
      </c>
      <c r="K21" s="1">
        <v>11.0</v>
      </c>
      <c r="L21" s="45">
        <f t="shared" si="3"/>
        <v>200.8839656</v>
      </c>
      <c r="M21" s="26">
        <v>0.0</v>
      </c>
      <c r="N21" s="1">
        <v>11.0</v>
      </c>
      <c r="O21" s="45">
        <f t="shared" si="4"/>
        <v>209.6886932</v>
      </c>
      <c r="P21" s="26">
        <v>0.0</v>
      </c>
      <c r="Q21" s="1">
        <v>11.0</v>
      </c>
      <c r="R21" s="39">
        <f t="shared" si="5"/>
        <v>156.8234027</v>
      </c>
      <c r="S21" s="46">
        <v>0.0</v>
      </c>
      <c r="T21" s="45">
        <f t="shared" si="6"/>
        <v>1</v>
      </c>
      <c r="U21" s="32" t="s">
        <v>47</v>
      </c>
      <c r="V21" s="28">
        <v>1.0</v>
      </c>
    </row>
    <row r="22" ht="14.25" customHeight="1">
      <c r="A22" s="34">
        <v>12.0</v>
      </c>
      <c r="B22" s="35">
        <v>96.7596902</v>
      </c>
      <c r="C22" s="35">
        <v>1.083595</v>
      </c>
      <c r="E22" s="44">
        <v>12.0</v>
      </c>
      <c r="F22" s="45">
        <f t="shared" si="1"/>
        <v>72.16208193</v>
      </c>
      <c r="G22" s="26">
        <v>1.0</v>
      </c>
      <c r="H22" s="1">
        <v>12.0</v>
      </c>
      <c r="I22" s="45">
        <f t="shared" si="2"/>
        <v>106.8726866</v>
      </c>
      <c r="J22" s="26">
        <v>0.0</v>
      </c>
      <c r="K22" s="1">
        <v>12.0</v>
      </c>
      <c r="L22" s="45">
        <f t="shared" si="3"/>
        <v>171.7802877</v>
      </c>
      <c r="M22" s="26">
        <v>0.0</v>
      </c>
      <c r="N22" s="1">
        <v>12.0</v>
      </c>
      <c r="O22" s="45">
        <f t="shared" si="4"/>
        <v>194.8454458</v>
      </c>
      <c r="P22" s="26">
        <v>0.0</v>
      </c>
      <c r="Q22" s="1">
        <v>12.0</v>
      </c>
      <c r="R22" s="39">
        <f t="shared" si="5"/>
        <v>185.4241437</v>
      </c>
      <c r="S22" s="46">
        <v>0.0</v>
      </c>
      <c r="T22" s="45">
        <f t="shared" si="6"/>
        <v>1</v>
      </c>
      <c r="U22" s="32" t="s">
        <v>47</v>
      </c>
      <c r="V22" s="28">
        <v>1.0</v>
      </c>
    </row>
    <row r="23" ht="14.25" customHeight="1">
      <c r="A23" s="34">
        <v>13.0</v>
      </c>
      <c r="B23" s="35">
        <v>20.2848353</v>
      </c>
      <c r="C23" s="35">
        <v>18.6811348</v>
      </c>
      <c r="E23" s="44">
        <v>13.0</v>
      </c>
      <c r="F23" s="45">
        <f t="shared" si="1"/>
        <v>118.6825876</v>
      </c>
      <c r="G23" s="26">
        <v>0.0</v>
      </c>
      <c r="H23" s="1">
        <v>13.0</v>
      </c>
      <c r="I23" s="45">
        <f t="shared" si="2"/>
        <v>52.46622473</v>
      </c>
      <c r="J23" s="26">
        <v>0.0</v>
      </c>
      <c r="K23" s="1">
        <v>13.0</v>
      </c>
      <c r="L23" s="45">
        <f t="shared" si="3"/>
        <v>36.19795549</v>
      </c>
      <c r="M23" s="26">
        <v>1.0</v>
      </c>
      <c r="N23" s="1">
        <v>13.0</v>
      </c>
      <c r="O23" s="45">
        <f t="shared" si="4"/>
        <v>42.45206066</v>
      </c>
      <c r="P23" s="26">
        <v>0.0</v>
      </c>
      <c r="Q23" s="1">
        <v>13.0</v>
      </c>
      <c r="R23" s="39">
        <f t="shared" si="5"/>
        <v>55.56627113</v>
      </c>
      <c r="S23" s="46">
        <v>0.0</v>
      </c>
      <c r="T23" s="45">
        <f t="shared" si="6"/>
        <v>1</v>
      </c>
      <c r="U23" s="32" t="s">
        <v>47</v>
      </c>
      <c r="V23" s="28">
        <v>1.0</v>
      </c>
    </row>
    <row r="24" ht="14.25" customHeight="1">
      <c r="A24" s="34">
        <v>14.0</v>
      </c>
      <c r="B24" s="35">
        <v>0.9546043</v>
      </c>
      <c r="C24" s="35">
        <v>12.2536777</v>
      </c>
      <c r="E24" s="44">
        <v>14.0</v>
      </c>
      <c r="F24" s="45">
        <f t="shared" si="1"/>
        <v>159.2872363</v>
      </c>
      <c r="G24" s="26">
        <v>0.0</v>
      </c>
      <c r="H24" s="1">
        <v>14.0</v>
      </c>
      <c r="I24" s="45">
        <f t="shared" si="2"/>
        <v>92.18639342</v>
      </c>
      <c r="J24" s="26">
        <v>0.0</v>
      </c>
      <c r="K24" s="1">
        <v>14.0</v>
      </c>
      <c r="L24" s="45">
        <f t="shared" si="3"/>
        <v>26.88144157</v>
      </c>
      <c r="M24" s="26">
        <v>0.0</v>
      </c>
      <c r="N24" s="1">
        <v>14.0</v>
      </c>
      <c r="O24" s="45">
        <f t="shared" si="4"/>
        <v>1.941655224</v>
      </c>
      <c r="P24" s="26">
        <v>1.0</v>
      </c>
      <c r="Q24" s="1">
        <v>14.0</v>
      </c>
      <c r="R24" s="39">
        <f t="shared" si="5"/>
        <v>73.80808715</v>
      </c>
      <c r="S24" s="46">
        <v>0.0</v>
      </c>
      <c r="T24" s="45">
        <f t="shared" si="6"/>
        <v>1</v>
      </c>
      <c r="U24" s="32" t="s">
        <v>47</v>
      </c>
      <c r="V24" s="28">
        <v>1.0</v>
      </c>
    </row>
    <row r="25" ht="14.25" customHeight="1">
      <c r="A25" s="34">
        <v>15.0</v>
      </c>
      <c r="B25" s="35">
        <v>10.0323402</v>
      </c>
      <c r="C25" s="35">
        <v>1.8760687</v>
      </c>
      <c r="E25" s="44">
        <v>15.0</v>
      </c>
      <c r="F25" s="45">
        <f t="shared" si="1"/>
        <v>148.8839376</v>
      </c>
      <c r="G25" s="26">
        <v>0.0</v>
      </c>
      <c r="H25" s="1">
        <v>15.0</v>
      </c>
      <c r="I25" s="45">
        <f t="shared" si="2"/>
        <v>80.82313618</v>
      </c>
      <c r="J25" s="26">
        <v>0.0</v>
      </c>
      <c r="K25" s="1">
        <v>15.0</v>
      </c>
      <c r="L25" s="45">
        <f t="shared" si="3"/>
        <v>3.174593246</v>
      </c>
      <c r="M25" s="26">
        <v>1.0</v>
      </c>
      <c r="N25" s="1">
        <v>15.0</v>
      </c>
      <c r="O25" s="45">
        <f t="shared" si="4"/>
        <v>29.12343092</v>
      </c>
      <c r="P25" s="26">
        <v>0.0</v>
      </c>
      <c r="Q25" s="1">
        <v>15.0</v>
      </c>
      <c r="R25" s="39">
        <f t="shared" si="5"/>
        <v>89.138744</v>
      </c>
      <c r="S25" s="46">
        <v>0.0</v>
      </c>
      <c r="T25" s="45">
        <f t="shared" si="6"/>
        <v>1</v>
      </c>
      <c r="U25" s="32" t="s">
        <v>47</v>
      </c>
      <c r="V25" s="28">
        <v>1.0</v>
      </c>
    </row>
    <row r="26" ht="14.25" customHeight="1">
      <c r="A26" s="34">
        <v>16.0</v>
      </c>
      <c r="B26" s="35">
        <v>29.3614581</v>
      </c>
      <c r="C26" s="35">
        <v>26.2456642</v>
      </c>
      <c r="E26" s="44">
        <v>16.0</v>
      </c>
      <c r="F26" s="45">
        <f t="shared" si="1"/>
        <v>98.18366176</v>
      </c>
      <c r="G26" s="26">
        <v>0.0</v>
      </c>
      <c r="H26" s="1">
        <v>16.0</v>
      </c>
      <c r="I26" s="45">
        <f t="shared" si="2"/>
        <v>37.03265139</v>
      </c>
      <c r="J26" s="26">
        <v>1.0</v>
      </c>
      <c r="K26" s="1">
        <v>16.0</v>
      </c>
      <c r="L26" s="45">
        <f t="shared" si="3"/>
        <v>59.04967267</v>
      </c>
      <c r="M26" s="26">
        <v>0.0</v>
      </c>
      <c r="N26" s="1">
        <v>16.0</v>
      </c>
      <c r="O26" s="45">
        <f t="shared" si="4"/>
        <v>64.89847753</v>
      </c>
      <c r="P26" s="26">
        <v>0.0</v>
      </c>
      <c r="Q26" s="1">
        <v>16.0</v>
      </c>
      <c r="R26" s="39">
        <f t="shared" si="5"/>
        <v>48.17269594</v>
      </c>
      <c r="S26" s="46">
        <v>0.0</v>
      </c>
      <c r="T26" s="45">
        <f t="shared" si="6"/>
        <v>1</v>
      </c>
      <c r="U26" s="32" t="s">
        <v>47</v>
      </c>
      <c r="V26" s="28">
        <v>1.0</v>
      </c>
    </row>
    <row r="27" ht="14.25" customHeight="1">
      <c r="A27" s="34">
        <v>17.0</v>
      </c>
      <c r="B27" s="35">
        <v>67.3956843</v>
      </c>
      <c r="C27" s="35">
        <v>18.3607221</v>
      </c>
      <c r="E27" s="44">
        <v>17.0</v>
      </c>
      <c r="F27" s="45">
        <f t="shared" si="1"/>
        <v>34.659996</v>
      </c>
      <c r="G27" s="26">
        <v>1.0</v>
      </c>
      <c r="H27" s="1">
        <v>17.0</v>
      </c>
      <c r="I27" s="45">
        <f t="shared" si="2"/>
        <v>41.8075846</v>
      </c>
      <c r="J27" s="26">
        <v>0.0</v>
      </c>
      <c r="K27" s="1">
        <v>17.0</v>
      </c>
      <c r="L27" s="45">
        <f t="shared" si="3"/>
        <v>116.9930075</v>
      </c>
      <c r="M27" s="26">
        <v>0.0</v>
      </c>
      <c r="N27" s="1">
        <v>17.0</v>
      </c>
      <c r="O27" s="45">
        <f t="shared" si="4"/>
        <v>135.312139</v>
      </c>
      <c r="P27" s="26">
        <v>0.0</v>
      </c>
      <c r="Q27" s="1">
        <v>17.0</v>
      </c>
      <c r="R27" s="39">
        <f t="shared" si="5"/>
        <v>117.3185254</v>
      </c>
      <c r="S27" s="46">
        <v>0.0</v>
      </c>
      <c r="T27" s="45">
        <f t="shared" si="6"/>
        <v>1</v>
      </c>
      <c r="U27" s="32" t="s">
        <v>47</v>
      </c>
      <c r="V27" s="28">
        <v>1.0</v>
      </c>
    </row>
    <row r="28" ht="14.25" customHeight="1">
      <c r="A28" s="34">
        <v>18.0</v>
      </c>
      <c r="B28" s="35">
        <v>71.3231859</v>
      </c>
      <c r="C28" s="35">
        <v>65.9351654</v>
      </c>
      <c r="E28" s="44">
        <v>18.0</v>
      </c>
      <c r="F28" s="45">
        <f t="shared" ref="F28:F40" si="7">2*SQRT(($F$6-B29)^2+($G$6-C29)^2)</f>
        <v>80.00180165</v>
      </c>
      <c r="G28" s="26">
        <v>1.0</v>
      </c>
      <c r="H28" s="48">
        <v>18.0</v>
      </c>
      <c r="I28" s="45">
        <f t="shared" si="2"/>
        <v>105.7117196</v>
      </c>
      <c r="J28" s="26">
        <v>0.0</v>
      </c>
      <c r="K28" s="48">
        <v>18.0</v>
      </c>
      <c r="L28" s="45">
        <f t="shared" si="3"/>
        <v>174.197242</v>
      </c>
      <c r="M28" s="26">
        <v>0.0</v>
      </c>
      <c r="N28" s="48">
        <v>18.0</v>
      </c>
      <c r="O28" s="45">
        <f t="shared" si="4"/>
        <v>178.322673</v>
      </c>
      <c r="P28" s="26">
        <v>0.0</v>
      </c>
      <c r="Q28" s="48">
        <v>18.0</v>
      </c>
      <c r="R28" s="39">
        <f t="shared" si="5"/>
        <v>118.1174619</v>
      </c>
      <c r="S28" s="46">
        <v>0.0</v>
      </c>
      <c r="T28" s="45">
        <f t="shared" si="6"/>
        <v>1</v>
      </c>
      <c r="U28" s="32" t="s">
        <v>47</v>
      </c>
      <c r="V28" s="28">
        <v>1.0</v>
      </c>
    </row>
    <row r="29" ht="14.25" customHeight="1">
      <c r="A29" s="34">
        <v>19.0</v>
      </c>
      <c r="B29" s="35">
        <v>76.3679417</v>
      </c>
      <c r="C29" s="35">
        <v>71.9382637</v>
      </c>
      <c r="E29" s="44">
        <v>19.0</v>
      </c>
      <c r="F29" s="45">
        <f t="shared" si="7"/>
        <v>100.8896709</v>
      </c>
      <c r="G29" s="26">
        <v>1.0</v>
      </c>
      <c r="H29" s="48">
        <v>19.0</v>
      </c>
      <c r="I29" s="45">
        <f t="shared" si="2"/>
        <v>121.0933542</v>
      </c>
      <c r="J29" s="26">
        <v>0.0</v>
      </c>
      <c r="K29" s="48">
        <v>19.0</v>
      </c>
      <c r="L29" s="45">
        <f t="shared" si="3"/>
        <v>189.8468266</v>
      </c>
      <c r="M29" s="26">
        <v>0.0</v>
      </c>
      <c r="N29" s="48">
        <v>19.0</v>
      </c>
      <c r="O29" s="45">
        <f t="shared" si="4"/>
        <v>193.630929</v>
      </c>
      <c r="P29" s="26">
        <v>0.0</v>
      </c>
      <c r="Q29" s="48">
        <v>19.0</v>
      </c>
      <c r="R29" s="39">
        <f t="shared" si="5"/>
        <v>131.893377</v>
      </c>
      <c r="S29" s="46">
        <v>0.0</v>
      </c>
      <c r="T29" s="45">
        <f t="shared" si="6"/>
        <v>1</v>
      </c>
      <c r="U29" s="32" t="s">
        <v>47</v>
      </c>
      <c r="V29" s="28">
        <v>1.0</v>
      </c>
    </row>
    <row r="30" ht="14.25" customHeight="1">
      <c r="A30" s="34">
        <v>20.0</v>
      </c>
      <c r="B30" s="35">
        <v>28.6545753</v>
      </c>
      <c r="C30" s="35">
        <v>41.8790208</v>
      </c>
      <c r="E30" s="44">
        <v>20.0</v>
      </c>
      <c r="F30" s="45">
        <f t="shared" si="7"/>
        <v>64.95395331</v>
      </c>
      <c r="G30" s="26">
        <v>0.0</v>
      </c>
      <c r="H30" s="48">
        <v>20.0</v>
      </c>
      <c r="I30" s="45">
        <f t="shared" si="2"/>
        <v>57.62879581</v>
      </c>
      <c r="J30" s="26">
        <v>0.0</v>
      </c>
      <c r="K30" s="48">
        <v>20.0</v>
      </c>
      <c r="L30" s="45">
        <f t="shared" si="3"/>
        <v>85.10757837</v>
      </c>
      <c r="M30" s="26">
        <v>0.0</v>
      </c>
      <c r="N30" s="48">
        <v>20.0</v>
      </c>
      <c r="O30" s="45">
        <f t="shared" si="4"/>
        <v>82.1778366</v>
      </c>
      <c r="P30" s="26">
        <v>0.0</v>
      </c>
      <c r="Q30" s="48">
        <v>20.0</v>
      </c>
      <c r="R30" s="39">
        <f t="shared" si="5"/>
        <v>27.23797658</v>
      </c>
      <c r="S30" s="46">
        <v>1.0</v>
      </c>
      <c r="T30" s="45">
        <f t="shared" si="6"/>
        <v>1</v>
      </c>
      <c r="U30" s="32" t="s">
        <v>47</v>
      </c>
      <c r="V30" s="28">
        <v>1.0</v>
      </c>
    </row>
    <row r="31" ht="14.25" customHeight="1">
      <c r="A31" s="34">
        <v>21.0</v>
      </c>
      <c r="B31" s="35">
        <v>48.2338914</v>
      </c>
      <c r="C31" s="35">
        <v>19.2591452</v>
      </c>
      <c r="E31" s="44">
        <v>21.0</v>
      </c>
      <c r="F31" s="45">
        <f t="shared" si="7"/>
        <v>183.5378013</v>
      </c>
      <c r="G31" s="26">
        <v>0.0</v>
      </c>
      <c r="H31" s="48">
        <v>21.0</v>
      </c>
      <c r="I31" s="45">
        <f t="shared" si="2"/>
        <v>3.444895453</v>
      </c>
      <c r="J31" s="26">
        <v>1.0</v>
      </c>
      <c r="K31" s="48">
        <v>21.0</v>
      </c>
      <c r="L31" s="45">
        <f t="shared" si="3"/>
        <v>81.28400305</v>
      </c>
      <c r="M31" s="26">
        <v>0.0</v>
      </c>
      <c r="N31" s="48">
        <v>21.0</v>
      </c>
      <c r="O31" s="45">
        <f t="shared" si="4"/>
        <v>97.42971225</v>
      </c>
      <c r="P31" s="26">
        <v>0.0</v>
      </c>
      <c r="Q31" s="48">
        <v>21.0</v>
      </c>
      <c r="R31" s="39">
        <f t="shared" si="5"/>
        <v>84.33137725</v>
      </c>
      <c r="S31" s="46">
        <v>0.0</v>
      </c>
      <c r="T31" s="45">
        <f t="shared" si="6"/>
        <v>1</v>
      </c>
      <c r="U31" s="32" t="s">
        <v>47</v>
      </c>
      <c r="V31" s="28">
        <v>1.0</v>
      </c>
    </row>
    <row r="32" ht="14.25" customHeight="1">
      <c r="A32" s="34">
        <v>22.0</v>
      </c>
      <c r="B32" s="35">
        <v>14.0012104</v>
      </c>
      <c r="C32" s="35">
        <v>97.6308253</v>
      </c>
      <c r="E32" s="44">
        <v>22.0</v>
      </c>
      <c r="F32" s="45">
        <f t="shared" si="7"/>
        <v>59.42150015</v>
      </c>
      <c r="G32" s="26">
        <v>1.0</v>
      </c>
      <c r="H32" s="48">
        <v>22.0</v>
      </c>
      <c r="I32" s="45">
        <f t="shared" si="2"/>
        <v>169.6837584</v>
      </c>
      <c r="J32" s="26">
        <v>0.0</v>
      </c>
      <c r="K32" s="48">
        <v>22.0</v>
      </c>
      <c r="L32" s="45">
        <f t="shared" si="3"/>
        <v>188.9478514</v>
      </c>
      <c r="M32" s="26">
        <v>0.0</v>
      </c>
      <c r="N32" s="48">
        <v>22.0</v>
      </c>
      <c r="O32" s="45">
        <f t="shared" si="4"/>
        <v>172.6861772</v>
      </c>
      <c r="P32" s="26">
        <v>0.0</v>
      </c>
      <c r="Q32" s="48">
        <v>22.0</v>
      </c>
      <c r="R32" s="39">
        <f t="shared" si="5"/>
        <v>103.1506756</v>
      </c>
      <c r="S32" s="46">
        <v>0.0</v>
      </c>
      <c r="T32" s="45">
        <f t="shared" si="6"/>
        <v>1</v>
      </c>
      <c r="U32" s="32" t="s">
        <v>47</v>
      </c>
      <c r="V32" s="28">
        <v>1.0</v>
      </c>
    </row>
    <row r="33" ht="14.25" customHeight="1">
      <c r="A33" s="34">
        <v>23.0</v>
      </c>
      <c r="B33" s="35">
        <v>67.8393113</v>
      </c>
      <c r="C33" s="35">
        <v>4.0994522</v>
      </c>
      <c r="E33" s="44">
        <v>23.0</v>
      </c>
      <c r="F33" s="45">
        <f t="shared" si="7"/>
        <v>140.8512089</v>
      </c>
      <c r="G33" s="26">
        <v>0.0</v>
      </c>
      <c r="H33" s="48">
        <v>23.0</v>
      </c>
      <c r="I33" s="45">
        <f t="shared" si="2"/>
        <v>52.33990229</v>
      </c>
      <c r="J33" s="26">
        <v>1.0</v>
      </c>
      <c r="K33" s="48">
        <v>23.0</v>
      </c>
      <c r="L33" s="45">
        <f t="shared" si="3"/>
        <v>113.9009357</v>
      </c>
      <c r="M33" s="26">
        <v>0.0</v>
      </c>
      <c r="N33" s="48">
        <v>23.0</v>
      </c>
      <c r="O33" s="45">
        <f t="shared" si="4"/>
        <v>136.697863</v>
      </c>
      <c r="P33" s="26">
        <v>0.0</v>
      </c>
      <c r="Q33" s="48">
        <v>23.0</v>
      </c>
      <c r="R33" s="39">
        <f t="shared" si="5"/>
        <v>133.8817422</v>
      </c>
      <c r="S33" s="46">
        <v>0.0</v>
      </c>
      <c r="T33" s="45">
        <f t="shared" si="6"/>
        <v>1</v>
      </c>
      <c r="U33" s="32" t="s">
        <v>47</v>
      </c>
      <c r="V33" s="28">
        <v>1.0</v>
      </c>
    </row>
    <row r="34" ht="14.25" customHeight="1">
      <c r="A34" s="34">
        <v>24.0</v>
      </c>
      <c r="B34" s="35">
        <v>10.319281</v>
      </c>
      <c r="C34" s="35">
        <v>12.9195611</v>
      </c>
      <c r="E34" s="44">
        <v>24.0</v>
      </c>
      <c r="F34" s="45">
        <f t="shared" si="7"/>
        <v>127.9417565</v>
      </c>
      <c r="G34" s="26">
        <v>0.0</v>
      </c>
      <c r="H34" s="48">
        <v>24.0</v>
      </c>
      <c r="I34" s="45">
        <f t="shared" si="2"/>
        <v>73.48838841</v>
      </c>
      <c r="J34" s="26">
        <v>0.0</v>
      </c>
      <c r="K34" s="48">
        <v>24.0</v>
      </c>
      <c r="L34" s="45">
        <f t="shared" si="3"/>
        <v>19.45741719</v>
      </c>
      <c r="M34" s="26">
        <v>0.0</v>
      </c>
      <c r="N34" s="48">
        <v>24.0</v>
      </c>
      <c r="O34" s="45">
        <f t="shared" si="4"/>
        <v>20.66169659</v>
      </c>
      <c r="P34" s="26">
        <v>1.0</v>
      </c>
      <c r="Q34" s="48">
        <v>24.0</v>
      </c>
      <c r="R34" s="39">
        <f t="shared" si="5"/>
        <v>67.1954779</v>
      </c>
      <c r="S34" s="46">
        <v>0.0</v>
      </c>
      <c r="T34" s="45">
        <f t="shared" si="6"/>
        <v>1</v>
      </c>
      <c r="U34" s="32" t="s">
        <v>47</v>
      </c>
      <c r="V34" s="28">
        <v>1.0</v>
      </c>
    </row>
    <row r="35" ht="14.25" customHeight="1">
      <c r="A35" s="34">
        <v>25.0</v>
      </c>
      <c r="B35" s="35">
        <v>15.6536364</v>
      </c>
      <c r="C35" s="35">
        <v>45.7781505</v>
      </c>
      <c r="E35" s="44">
        <v>25.0</v>
      </c>
      <c r="F35" s="45">
        <f t="shared" si="7"/>
        <v>136.0149635</v>
      </c>
      <c r="G35" s="26">
        <v>0.0</v>
      </c>
      <c r="H35" s="48">
        <v>25.0</v>
      </c>
      <c r="I35" s="45">
        <f t="shared" si="2"/>
        <v>81.36733495</v>
      </c>
      <c r="J35" s="26">
        <v>0.0</v>
      </c>
      <c r="K35" s="48">
        <v>25.0</v>
      </c>
      <c r="L35" s="45">
        <f t="shared" si="3"/>
        <v>85.67050113</v>
      </c>
      <c r="M35" s="26">
        <v>0.0</v>
      </c>
      <c r="N35" s="48">
        <v>25.0</v>
      </c>
      <c r="O35" s="45">
        <f t="shared" si="4"/>
        <v>73.67772173</v>
      </c>
      <c r="P35" s="26">
        <v>0.0</v>
      </c>
      <c r="Q35" s="48">
        <v>25.0</v>
      </c>
      <c r="R35" s="39">
        <f t="shared" si="5"/>
        <v>0.6179542706</v>
      </c>
      <c r="S35" s="46">
        <v>1.0</v>
      </c>
      <c r="T35" s="45">
        <f t="shared" si="6"/>
        <v>1</v>
      </c>
      <c r="U35" s="32" t="s">
        <v>47</v>
      </c>
      <c r="V35" s="28">
        <v>1.0</v>
      </c>
    </row>
    <row r="36" ht="14.25" customHeight="1">
      <c r="A36" s="34">
        <v>26.0</v>
      </c>
      <c r="B36" s="35">
        <v>17.9164368</v>
      </c>
      <c r="C36" s="35">
        <v>0.3399042</v>
      </c>
      <c r="E36" s="44">
        <v>26.0</v>
      </c>
      <c r="F36" s="45">
        <f t="shared" si="7"/>
        <v>54.13565894</v>
      </c>
      <c r="G36" s="26">
        <v>0.0</v>
      </c>
      <c r="H36" s="48">
        <v>26.0</v>
      </c>
      <c r="I36" s="45">
        <f t="shared" si="2"/>
        <v>68.5806948</v>
      </c>
      <c r="J36" s="26">
        <v>0.0</v>
      </c>
      <c r="K36" s="48">
        <v>26.0</v>
      </c>
      <c r="L36" s="45">
        <f t="shared" si="3"/>
        <v>15.16769316</v>
      </c>
      <c r="M36" s="26">
        <v>1.0</v>
      </c>
      <c r="N36" s="48">
        <v>26.0</v>
      </c>
      <c r="O36" s="45">
        <f t="shared" si="4"/>
        <v>43.22872471</v>
      </c>
      <c r="P36" s="26">
        <v>0.0</v>
      </c>
      <c r="Q36" s="48">
        <v>26.0</v>
      </c>
      <c r="R36" s="39">
        <f t="shared" si="5"/>
        <v>91.59444167</v>
      </c>
      <c r="S36" s="46">
        <v>0.0</v>
      </c>
      <c r="T36" s="45">
        <f t="shared" si="6"/>
        <v>1</v>
      </c>
      <c r="U36" s="32" t="s">
        <v>47</v>
      </c>
      <c r="V36" s="28">
        <v>1.0</v>
      </c>
    </row>
    <row r="37" ht="14.25" customHeight="1">
      <c r="A37" s="34">
        <v>27.0</v>
      </c>
      <c r="B37" s="35">
        <v>51.1269091</v>
      </c>
      <c r="C37" s="35">
        <v>34.0158497</v>
      </c>
      <c r="E37" s="44">
        <v>27.0</v>
      </c>
      <c r="F37" s="45">
        <f t="shared" si="7"/>
        <v>91.31662376</v>
      </c>
      <c r="G37" s="26">
        <v>0.0</v>
      </c>
      <c r="H37" s="48">
        <v>27.0</v>
      </c>
      <c r="I37" s="45">
        <f t="shared" si="2"/>
        <v>30.9124504</v>
      </c>
      <c r="J37" s="26">
        <v>1.0</v>
      </c>
      <c r="K37" s="48">
        <v>27.0</v>
      </c>
      <c r="L37" s="45">
        <f t="shared" si="3"/>
        <v>101.3443047</v>
      </c>
      <c r="M37" s="26">
        <v>0.0</v>
      </c>
      <c r="N37" s="48">
        <v>27.0</v>
      </c>
      <c r="O37" s="45">
        <f t="shared" si="4"/>
        <v>110.9934522</v>
      </c>
      <c r="P37" s="26">
        <v>0.0</v>
      </c>
      <c r="Q37" s="48">
        <v>27.0</v>
      </c>
      <c r="R37" s="39">
        <f t="shared" si="5"/>
        <v>74.85010054</v>
      </c>
      <c r="S37" s="46">
        <v>0.0</v>
      </c>
      <c r="T37" s="45">
        <f t="shared" si="6"/>
        <v>1</v>
      </c>
      <c r="U37" s="32" t="s">
        <v>47</v>
      </c>
      <c r="V37" s="28">
        <v>1.0</v>
      </c>
    </row>
    <row r="38" ht="14.25" customHeight="1">
      <c r="A38" s="34">
        <v>28.0</v>
      </c>
      <c r="B38" s="35">
        <v>42.7548117</v>
      </c>
      <c r="C38" s="35">
        <v>3.0940895</v>
      </c>
      <c r="E38" s="44">
        <v>28.0</v>
      </c>
      <c r="F38" s="45">
        <f t="shared" si="7"/>
        <v>165.122766</v>
      </c>
      <c r="G38" s="26">
        <v>0.0</v>
      </c>
      <c r="H38" s="48">
        <v>28.0</v>
      </c>
      <c r="I38" s="45">
        <f t="shared" si="2"/>
        <v>33.20273081</v>
      </c>
      <c r="J38" s="26">
        <v>1.0</v>
      </c>
      <c r="K38" s="48">
        <v>28.0</v>
      </c>
      <c r="L38" s="45">
        <f t="shared" si="3"/>
        <v>63.71838699</v>
      </c>
      <c r="M38" s="26">
        <v>0.0</v>
      </c>
      <c r="N38" s="48">
        <v>28.0</v>
      </c>
      <c r="O38" s="45">
        <f t="shared" si="4"/>
        <v>87.52465193</v>
      </c>
      <c r="P38" s="26">
        <v>0.0</v>
      </c>
      <c r="Q38" s="48">
        <v>28.0</v>
      </c>
      <c r="R38" s="39">
        <f t="shared" si="5"/>
        <v>101.5875325</v>
      </c>
      <c r="S38" s="46">
        <v>0.0</v>
      </c>
      <c r="T38" s="45">
        <f t="shared" si="6"/>
        <v>1</v>
      </c>
      <c r="U38" s="32" t="s">
        <v>47</v>
      </c>
      <c r="V38" s="28">
        <v>1.0</v>
      </c>
    </row>
    <row r="39" ht="14.25" customHeight="1">
      <c r="A39" s="34">
        <v>29.0</v>
      </c>
      <c r="B39" s="35">
        <v>9.7183845</v>
      </c>
      <c r="C39" s="35">
        <v>78.2131921</v>
      </c>
      <c r="E39" s="44">
        <v>29.0</v>
      </c>
      <c r="F39" s="45">
        <f t="shared" si="7"/>
        <v>158.079033</v>
      </c>
      <c r="G39" s="26">
        <v>0.0</v>
      </c>
      <c r="H39" s="48">
        <v>29.0</v>
      </c>
      <c r="I39" s="45">
        <f t="shared" si="2"/>
        <v>138.9768155</v>
      </c>
      <c r="J39" s="26">
        <v>0.0</v>
      </c>
      <c r="K39" s="48">
        <v>29.0</v>
      </c>
      <c r="L39" s="45">
        <f t="shared" si="3"/>
        <v>150.0289647</v>
      </c>
      <c r="M39" s="26">
        <v>0.0</v>
      </c>
      <c r="N39" s="48">
        <v>29.0</v>
      </c>
      <c r="O39" s="45">
        <f t="shared" si="4"/>
        <v>132.9933731</v>
      </c>
      <c r="P39" s="26">
        <v>0.0</v>
      </c>
      <c r="Q39" s="48">
        <v>29.0</v>
      </c>
      <c r="R39" s="39">
        <f t="shared" si="5"/>
        <v>65.36380964</v>
      </c>
      <c r="S39" s="46">
        <v>1.0</v>
      </c>
      <c r="T39" s="45">
        <f t="shared" si="6"/>
        <v>1</v>
      </c>
      <c r="U39" s="32" t="s">
        <v>47</v>
      </c>
      <c r="V39" s="28">
        <v>1.0</v>
      </c>
    </row>
    <row r="40" ht="14.25" customHeight="1">
      <c r="A40" s="34">
        <v>30.0</v>
      </c>
      <c r="B40" s="35">
        <v>5.7578294</v>
      </c>
      <c r="C40" s="35">
        <v>63.776414</v>
      </c>
      <c r="E40" s="44">
        <v>30.0</v>
      </c>
      <c r="F40" s="45">
        <f t="shared" si="7"/>
        <v>168.8173425</v>
      </c>
      <c r="G40" s="26">
        <v>0.0</v>
      </c>
      <c r="H40" s="48">
        <v>30.0</v>
      </c>
      <c r="I40" s="45">
        <f t="shared" si="2"/>
        <v>120.7002667</v>
      </c>
      <c r="J40" s="26">
        <v>0.0</v>
      </c>
      <c r="K40" s="48">
        <v>30.0</v>
      </c>
      <c r="L40" s="45">
        <f t="shared" si="3"/>
        <v>121.5719981</v>
      </c>
      <c r="M40" s="26">
        <v>0.0</v>
      </c>
      <c r="N40" s="48">
        <v>30.0</v>
      </c>
      <c r="O40" s="45">
        <f t="shared" si="4"/>
        <v>103.3354797</v>
      </c>
      <c r="P40" s="26">
        <v>0.0</v>
      </c>
      <c r="Q40" s="48">
        <v>30.0</v>
      </c>
      <c r="R40" s="39">
        <f t="shared" si="5"/>
        <v>40.59077265</v>
      </c>
      <c r="S40" s="46">
        <v>1.0</v>
      </c>
      <c r="T40" s="45">
        <f t="shared" si="6"/>
        <v>1</v>
      </c>
      <c r="U40" s="32" t="s">
        <v>47</v>
      </c>
      <c r="V40" s="28">
        <v>1.0</v>
      </c>
    </row>
    <row r="41" ht="14.25" customHeight="1">
      <c r="E41" s="55" t="s">
        <v>70</v>
      </c>
      <c r="F41" s="56">
        <f>SUMPRODUCT(F11:F40*G11:G40)</f>
        <v>731.1063621</v>
      </c>
      <c r="G41" s="57"/>
      <c r="H41" s="58" t="s">
        <v>73</v>
      </c>
      <c r="I41" s="57">
        <f>SUMPRODUCT(I11:I40,J11:J40)</f>
        <v>198.2922768</v>
      </c>
      <c r="J41" s="57"/>
      <c r="K41" s="58" t="s">
        <v>75</v>
      </c>
      <c r="L41" s="57">
        <f>SUMPRODUCT(M11:M40,L11:L40)</f>
        <v>75.49589292</v>
      </c>
      <c r="M41" s="57"/>
      <c r="N41" s="58" t="s">
        <v>77</v>
      </c>
      <c r="O41" s="57">
        <f>SUMPRODUCT(O11:O40,P11:P40)</f>
        <v>22.60335182</v>
      </c>
      <c r="P41" s="57"/>
      <c r="Q41" s="58" t="s">
        <v>78</v>
      </c>
      <c r="R41" s="57">
        <f>SUMPRODUCT(R11:R40,S11:S40)</f>
        <v>282.228579</v>
      </c>
      <c r="S41" s="59"/>
    </row>
    <row r="42" ht="14.25" customHeight="1">
      <c r="G42" s="17">
        <f>SUM(G11:G40)</f>
        <v>10</v>
      </c>
      <c r="H42" s="32" t="s">
        <v>79</v>
      </c>
      <c r="J42" s="17">
        <f>SUM(J11:J40)</f>
        <v>6</v>
      </c>
      <c r="K42" s="32" t="s">
        <v>79</v>
      </c>
      <c r="M42" s="17">
        <f>SUM(M11:M40)</f>
        <v>4</v>
      </c>
      <c r="N42" s="32" t="s">
        <v>79</v>
      </c>
      <c r="P42" s="17">
        <f>SUM(P11:P40)</f>
        <v>2</v>
      </c>
      <c r="Q42" s="32" t="s">
        <v>79</v>
      </c>
      <c r="S42" s="17">
        <f>SUM(S11:S40)</f>
        <v>8</v>
      </c>
      <c r="T42" s="32" t="s">
        <v>79</v>
      </c>
    </row>
    <row r="43" ht="14.25" customHeight="1"/>
    <row r="44" ht="14.25" customHeight="1">
      <c r="E44" s="60" t="s">
        <v>80</v>
      </c>
      <c r="F44" s="61">
        <f>SQRT((0-F6)^2+(0-G6)^2)+SQRT((F6-I6)^2+(G6-J6)^2)+SQRT((I6-L6)^2+(J6-M6)^2)+SQRT((L6-O6)^2+(M6-P6)^2)+SQRT((O6-R6)^2+(P6-S6)^2)+SQRT((R6-0)^2+(S6-0)^2)</f>
        <v>257.6380909</v>
      </c>
    </row>
    <row r="45" ht="14.25" customHeight="1">
      <c r="E45" s="62" t="s">
        <v>81</v>
      </c>
      <c r="F45" s="63">
        <f>SUM(F41,I41,L41,O41,R41)</f>
        <v>1309.726463</v>
      </c>
    </row>
    <row r="46" ht="14.25" customHeight="1">
      <c r="E46" s="64" t="s">
        <v>82</v>
      </c>
      <c r="F46" s="65">
        <f>SUM(F44:F45)</f>
        <v>1567.364554</v>
      </c>
    </row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9.25"/>
    <col customWidth="1" min="2" max="2" width="12.0"/>
    <col customWidth="1" min="3" max="4" width="7.63"/>
    <col customWidth="1" min="5" max="5" width="10.75"/>
    <col customWidth="1" min="6" max="6" width="15.5"/>
    <col customWidth="1" min="7" max="8" width="7.63"/>
    <col customWidth="1" min="9" max="9" width="10.25"/>
    <col customWidth="1" min="10" max="10" width="14.88"/>
    <col customWidth="1" min="11" max="12" width="7.63"/>
    <col customWidth="1" min="13" max="13" width="10.25"/>
    <col customWidth="1" min="14" max="14" width="13.88"/>
    <col customWidth="1" min="15" max="16" width="7.63"/>
    <col customWidth="1" min="17" max="17" width="10.25"/>
    <col customWidth="1" min="18" max="18" width="14.25"/>
    <col customWidth="1" min="19" max="20" width="7.63"/>
    <col customWidth="1" min="21" max="21" width="10.25"/>
    <col customWidth="1" min="22" max="22" width="14.0"/>
    <col customWidth="1" min="23" max="27" width="7.63"/>
  </cols>
  <sheetData>
    <row r="1" ht="14.25" customHeight="1"/>
    <row r="2" ht="14.25" customHeight="1">
      <c r="E2" s="7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ht="14.25" customHeight="1">
      <c r="E3" s="10" t="s">
        <v>4</v>
      </c>
      <c r="F3" s="11" t="s">
        <v>5</v>
      </c>
      <c r="G3" s="11" t="s">
        <v>6</v>
      </c>
      <c r="H3" s="11"/>
      <c r="I3" s="11" t="s">
        <v>7</v>
      </c>
      <c r="J3" s="11" t="s">
        <v>5</v>
      </c>
      <c r="K3" s="11" t="s">
        <v>6</v>
      </c>
      <c r="L3" s="11"/>
      <c r="M3" s="11" t="s">
        <v>8</v>
      </c>
      <c r="N3" s="11" t="s">
        <v>5</v>
      </c>
      <c r="O3" s="11" t="s">
        <v>6</v>
      </c>
      <c r="P3" s="11"/>
      <c r="Q3" s="11" t="s">
        <v>9</v>
      </c>
      <c r="R3" s="11" t="s">
        <v>5</v>
      </c>
      <c r="S3" s="11" t="s">
        <v>6</v>
      </c>
      <c r="T3" s="11"/>
      <c r="U3" s="11" t="s">
        <v>10</v>
      </c>
      <c r="V3" s="11" t="s">
        <v>5</v>
      </c>
      <c r="W3" s="11" t="s">
        <v>6</v>
      </c>
      <c r="X3" s="11"/>
      <c r="Y3" s="11" t="s">
        <v>11</v>
      </c>
      <c r="Z3" s="12"/>
    </row>
    <row r="4" ht="14.25" customHeight="1">
      <c r="B4" s="13" t="s">
        <v>12</v>
      </c>
      <c r="C4" s="13">
        <v>2.0</v>
      </c>
      <c r="E4" s="14" t="s">
        <v>13</v>
      </c>
      <c r="F4" s="15">
        <v>4.6706114767983395</v>
      </c>
      <c r="G4" s="15">
        <v>6.345084597969261</v>
      </c>
      <c r="H4" s="16"/>
      <c r="I4" s="17" t="s">
        <v>13</v>
      </c>
      <c r="J4" s="15">
        <v>2.757432472514245E-4</v>
      </c>
      <c r="K4" s="15">
        <v>0.0</v>
      </c>
      <c r="L4" s="16"/>
      <c r="M4" s="17" t="s">
        <v>13</v>
      </c>
      <c r="N4" s="15">
        <v>20.284827955809963</v>
      </c>
      <c r="O4" s="15">
        <v>18.681137104277447</v>
      </c>
      <c r="P4" s="16"/>
      <c r="Q4" s="17" t="s">
        <v>13</v>
      </c>
      <c r="R4" s="15">
        <v>29.470901432932056</v>
      </c>
      <c r="S4" s="15">
        <v>26.205486307038846</v>
      </c>
      <c r="T4" s="16"/>
      <c r="U4" s="17" t="s">
        <v>13</v>
      </c>
      <c r="V4" s="15">
        <v>71.38451729720943</v>
      </c>
      <c r="W4" s="15">
        <v>65.91465302454768</v>
      </c>
      <c r="X4" s="16"/>
      <c r="Y4" s="17">
        <v>0.0</v>
      </c>
      <c r="Z4" s="18">
        <v>0.0</v>
      </c>
    </row>
    <row r="5" ht="14.25" customHeight="1">
      <c r="B5" s="13" t="s">
        <v>14</v>
      </c>
      <c r="C5" s="13">
        <v>60.0</v>
      </c>
      <c r="E5" s="14"/>
      <c r="F5" s="17" t="s">
        <v>15</v>
      </c>
      <c r="G5" s="19">
        <f>SQRT((0-F4)^2+(0-G4)^2)</f>
        <v>7.878750543</v>
      </c>
      <c r="J5" s="17" t="s">
        <v>15</v>
      </c>
      <c r="K5" s="19">
        <f>SQRT((F4-J4)^2+(G4-K4)^2)</f>
        <v>7.878587083</v>
      </c>
      <c r="N5" s="17" t="s">
        <v>15</v>
      </c>
      <c r="O5" s="19">
        <f>SQRT((J4-N4)^2+(K4-O4)^2)</f>
        <v>27.57622059</v>
      </c>
      <c r="R5" s="17" t="s">
        <v>15</v>
      </c>
      <c r="S5" s="19">
        <f>SQRT((N4-R4)^2+(O4-S4)^2)</f>
        <v>11.87433269</v>
      </c>
      <c r="V5" s="17" t="s">
        <v>15</v>
      </c>
      <c r="W5" s="19">
        <f>SQRT((R4-V4)^2+(S4-W4)^2)</f>
        <v>57.73706882</v>
      </c>
      <c r="Y5" s="17" t="s">
        <v>13</v>
      </c>
      <c r="Z5" s="20">
        <f>SQRT((V4-0)^2+(W4-0)^2)</f>
        <v>97.16218808</v>
      </c>
    </row>
    <row r="6" ht="14.25" customHeight="1">
      <c r="B6" s="13" t="s">
        <v>16</v>
      </c>
      <c r="C6" s="13">
        <v>10.0</v>
      </c>
      <c r="E6" s="21"/>
      <c r="F6" s="22" t="s">
        <v>17</v>
      </c>
      <c r="G6" s="23">
        <f>G5/60</f>
        <v>0.1313125091</v>
      </c>
      <c r="H6" s="22"/>
      <c r="I6" s="22"/>
      <c r="J6" s="22" t="s">
        <v>18</v>
      </c>
      <c r="K6" s="23">
        <f>K5/60</f>
        <v>0.1313097847</v>
      </c>
      <c r="L6" s="22"/>
      <c r="M6" s="22"/>
      <c r="N6" s="22" t="s">
        <v>18</v>
      </c>
      <c r="O6" s="23">
        <f>O5/60</f>
        <v>0.4596036765</v>
      </c>
      <c r="P6" s="22"/>
      <c r="Q6" s="22"/>
      <c r="R6" s="22" t="s">
        <v>18</v>
      </c>
      <c r="S6" s="23">
        <f>S5/60</f>
        <v>0.1979055448</v>
      </c>
      <c r="T6" s="22"/>
      <c r="U6" s="22"/>
      <c r="V6" s="22" t="s">
        <v>18</v>
      </c>
      <c r="W6" s="23">
        <f>W5/60</f>
        <v>0.9622844804</v>
      </c>
      <c r="X6" s="22"/>
      <c r="Y6" s="22" t="s">
        <v>18</v>
      </c>
      <c r="Z6" s="24">
        <f>Z5/60</f>
        <v>1.619369801</v>
      </c>
    </row>
    <row r="7" ht="14.25" customHeight="1"/>
    <row r="8" ht="14.25" customHeight="1">
      <c r="G8" s="16"/>
    </row>
    <row r="9" ht="14.25" customHeight="1"/>
    <row r="10" ht="14.25" customHeight="1">
      <c r="E10" s="7" t="s">
        <v>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ht="14.25" customHeight="1">
      <c r="A11" s="30" t="s">
        <v>0</v>
      </c>
      <c r="B11" s="30" t="s">
        <v>1</v>
      </c>
      <c r="C11" s="30" t="s">
        <v>2</v>
      </c>
      <c r="E11" s="31" t="s">
        <v>33</v>
      </c>
      <c r="G11" s="17" t="s">
        <v>34</v>
      </c>
      <c r="H11" s="32" t="s">
        <v>35</v>
      </c>
      <c r="I11" s="33" t="s">
        <v>36</v>
      </c>
      <c r="K11" s="17" t="s">
        <v>34</v>
      </c>
      <c r="L11" s="17" t="s">
        <v>35</v>
      </c>
      <c r="M11" s="33" t="s">
        <v>37</v>
      </c>
      <c r="O11" s="17" t="s">
        <v>34</v>
      </c>
      <c r="P11" s="17" t="s">
        <v>35</v>
      </c>
      <c r="Q11" s="33" t="s">
        <v>38</v>
      </c>
      <c r="S11" s="17" t="s">
        <v>34</v>
      </c>
      <c r="T11" s="32" t="s">
        <v>35</v>
      </c>
      <c r="U11" s="33" t="s">
        <v>39</v>
      </c>
      <c r="W11" s="17" t="s">
        <v>34</v>
      </c>
      <c r="X11" s="18" t="s">
        <v>35</v>
      </c>
    </row>
    <row r="12" ht="14.25" customHeight="1">
      <c r="A12" s="34">
        <v>1.0</v>
      </c>
      <c r="B12" s="35">
        <v>92.5387556</v>
      </c>
      <c r="C12" s="35">
        <v>61.7145595</v>
      </c>
      <c r="E12" s="14" t="s">
        <v>40</v>
      </c>
      <c r="F12" s="36">
        <f t="shared" ref="F12:F21" si="1">2*SQRT(($F$4-B12)^2+($G$4-C12)^2)</f>
        <v>207.7170143</v>
      </c>
      <c r="G12" s="15">
        <v>0.0</v>
      </c>
      <c r="H12" s="15">
        <v>0.0</v>
      </c>
      <c r="I12" s="17" t="s">
        <v>40</v>
      </c>
      <c r="J12" s="36">
        <f t="shared" ref="J12:J21" si="2">2*SQRT(($J$4-B12)^2+($K$4-C12)^2)</f>
        <v>222.4594984</v>
      </c>
      <c r="K12" s="15">
        <v>0.0</v>
      </c>
      <c r="L12" s="15">
        <v>0.0</v>
      </c>
      <c r="M12" s="17" t="s">
        <v>40</v>
      </c>
      <c r="N12" s="36">
        <f t="shared" ref="N12:N21" si="3">2*SQRT(($N$4-B12)^2+($O$4-C12)^2)</f>
        <v>168.1963793</v>
      </c>
      <c r="O12" s="15">
        <v>0.0</v>
      </c>
      <c r="P12" s="15">
        <v>0.0</v>
      </c>
      <c r="Q12" s="17" t="s">
        <v>40</v>
      </c>
      <c r="R12" s="36">
        <f t="shared" ref="R12:R21" si="4">2*SQRT(($R$4-B12)^2+($S$4-C12)^2)</f>
        <v>144.7542539</v>
      </c>
      <c r="S12" s="15">
        <v>0.0</v>
      </c>
      <c r="T12" s="15">
        <v>0.0</v>
      </c>
      <c r="U12" s="17" t="s">
        <v>40</v>
      </c>
      <c r="V12" s="36">
        <f t="shared" ref="V12:V21" si="5">2*SQRT(($V$4-B12)^2+($W$4-C12)^2)</f>
        <v>43.13432896</v>
      </c>
      <c r="W12" s="15">
        <v>0.0</v>
      </c>
      <c r="X12" s="15">
        <v>1.0</v>
      </c>
      <c r="Y12" s="36">
        <f t="shared" ref="Y12:Y21" si="6">SUM(,K12:L12,O12:P12,S12:T12,W12:X12,G12:H12)</f>
        <v>1</v>
      </c>
      <c r="Z12" s="32" t="s">
        <v>47</v>
      </c>
      <c r="AA12" s="47">
        <v>1.0</v>
      </c>
    </row>
    <row r="13" ht="14.25" customHeight="1">
      <c r="A13" s="34">
        <v>2.0</v>
      </c>
      <c r="B13" s="35">
        <v>96.7596902</v>
      </c>
      <c r="C13" s="35">
        <v>1.083595</v>
      </c>
      <c r="E13" s="14" t="s">
        <v>48</v>
      </c>
      <c r="F13" s="36">
        <f t="shared" si="1"/>
        <v>184.4785266</v>
      </c>
      <c r="G13" s="15">
        <v>0.0</v>
      </c>
      <c r="H13" s="15">
        <v>0.0</v>
      </c>
      <c r="I13" s="17" t="s">
        <v>48</v>
      </c>
      <c r="J13" s="36">
        <f t="shared" si="2"/>
        <v>193.5309636</v>
      </c>
      <c r="K13" s="15">
        <v>0.0</v>
      </c>
      <c r="L13" s="15">
        <v>0.0</v>
      </c>
      <c r="M13" s="17" t="s">
        <v>48</v>
      </c>
      <c r="N13" s="36">
        <f t="shared" si="3"/>
        <v>156.9468451</v>
      </c>
      <c r="O13" s="15">
        <v>0.0</v>
      </c>
      <c r="P13" s="15">
        <v>0.0</v>
      </c>
      <c r="Q13" s="17" t="s">
        <v>48</v>
      </c>
      <c r="R13" s="36">
        <f t="shared" si="4"/>
        <v>143.6508339</v>
      </c>
      <c r="S13" s="15">
        <v>0.0</v>
      </c>
      <c r="T13" s="15">
        <v>1.0</v>
      </c>
      <c r="U13" s="17" t="s">
        <v>48</v>
      </c>
      <c r="V13" s="36">
        <f t="shared" si="5"/>
        <v>139.2403028</v>
      </c>
      <c r="W13" s="15">
        <v>0.0</v>
      </c>
      <c r="X13" s="15">
        <v>0.0</v>
      </c>
      <c r="Y13" s="36">
        <f t="shared" si="6"/>
        <v>1</v>
      </c>
      <c r="Z13" s="32" t="s">
        <v>47</v>
      </c>
      <c r="AA13" s="47">
        <v>1.0</v>
      </c>
    </row>
    <row r="14" ht="14.25" customHeight="1">
      <c r="A14" s="34">
        <v>3.0</v>
      </c>
      <c r="B14" s="35">
        <v>20.2848353</v>
      </c>
      <c r="C14" s="35">
        <v>18.6811348</v>
      </c>
      <c r="E14" s="14" t="s">
        <v>49</v>
      </c>
      <c r="F14" s="36">
        <f t="shared" si="1"/>
        <v>39.79859898</v>
      </c>
      <c r="G14" s="15">
        <v>0.0</v>
      </c>
      <c r="H14" s="15">
        <v>0.0</v>
      </c>
      <c r="I14" s="17" t="s">
        <v>49</v>
      </c>
      <c r="J14" s="36">
        <f t="shared" si="2"/>
        <v>55.15244886</v>
      </c>
      <c r="K14" s="15">
        <v>0.0</v>
      </c>
      <c r="L14" s="15">
        <v>0.0</v>
      </c>
      <c r="M14" s="17" t="s">
        <v>49</v>
      </c>
      <c r="N14" s="36">
        <f t="shared" si="3"/>
        <v>0.00001539439143</v>
      </c>
      <c r="O14" s="15">
        <v>0.0</v>
      </c>
      <c r="P14" s="15">
        <v>1.0</v>
      </c>
      <c r="Q14" s="17" t="s">
        <v>49</v>
      </c>
      <c r="R14" s="36">
        <f t="shared" si="4"/>
        <v>23.74865694</v>
      </c>
      <c r="S14" s="15">
        <v>0.0</v>
      </c>
      <c r="T14" s="15">
        <v>0.0</v>
      </c>
      <c r="U14" s="17" t="s">
        <v>49</v>
      </c>
      <c r="V14" s="36">
        <f t="shared" si="5"/>
        <v>139.1715883</v>
      </c>
      <c r="W14" s="15">
        <v>0.0</v>
      </c>
      <c r="X14" s="15">
        <v>0.0</v>
      </c>
      <c r="Y14" s="36">
        <f t="shared" si="6"/>
        <v>1</v>
      </c>
      <c r="Z14" s="32" t="s">
        <v>47</v>
      </c>
      <c r="AA14" s="47">
        <v>1.0</v>
      </c>
    </row>
    <row r="15" ht="14.25" customHeight="1">
      <c r="A15" s="34">
        <v>4.0</v>
      </c>
      <c r="B15" s="35">
        <v>0.9546043</v>
      </c>
      <c r="C15" s="35">
        <v>12.2536777</v>
      </c>
      <c r="E15" s="14" t="s">
        <v>50</v>
      </c>
      <c r="F15" s="36">
        <f t="shared" si="1"/>
        <v>13.95996874</v>
      </c>
      <c r="G15" s="15">
        <v>0.0</v>
      </c>
      <c r="H15" s="15">
        <v>1.0</v>
      </c>
      <c r="I15" s="17" t="s">
        <v>50</v>
      </c>
      <c r="J15" s="36">
        <f t="shared" si="2"/>
        <v>24.58156709</v>
      </c>
      <c r="K15" s="15">
        <v>0.0</v>
      </c>
      <c r="L15" s="15">
        <v>0.0</v>
      </c>
      <c r="M15" s="17" t="s">
        <v>50</v>
      </c>
      <c r="N15" s="36">
        <f t="shared" si="3"/>
        <v>40.74161415</v>
      </c>
      <c r="O15" s="15">
        <v>0.0</v>
      </c>
      <c r="P15" s="15">
        <v>0.0</v>
      </c>
      <c r="Q15" s="17" t="s">
        <v>50</v>
      </c>
      <c r="R15" s="36">
        <f t="shared" si="4"/>
        <v>63.49274496</v>
      </c>
      <c r="S15" s="15">
        <v>0.0</v>
      </c>
      <c r="T15" s="15">
        <v>0.0</v>
      </c>
      <c r="U15" s="17" t="s">
        <v>50</v>
      </c>
      <c r="V15" s="36">
        <f t="shared" si="5"/>
        <v>177.0861137</v>
      </c>
      <c r="W15" s="15">
        <v>0.0</v>
      </c>
      <c r="X15" s="15">
        <v>0.0</v>
      </c>
      <c r="Y15" s="36">
        <f t="shared" si="6"/>
        <v>1</v>
      </c>
      <c r="Z15" s="32" t="s">
        <v>47</v>
      </c>
      <c r="AA15" s="47">
        <v>1.0</v>
      </c>
    </row>
    <row r="16" ht="14.25" customHeight="1">
      <c r="A16" s="34">
        <v>5.0</v>
      </c>
      <c r="B16" s="35">
        <v>10.0323402</v>
      </c>
      <c r="C16" s="35">
        <v>1.8760687</v>
      </c>
      <c r="E16" s="14" t="s">
        <v>51</v>
      </c>
      <c r="F16" s="36">
        <f t="shared" si="1"/>
        <v>13.95997679</v>
      </c>
      <c r="G16" s="15">
        <v>1.0</v>
      </c>
      <c r="H16" s="15">
        <v>0.0</v>
      </c>
      <c r="I16" s="17" t="s">
        <v>51</v>
      </c>
      <c r="J16" s="36">
        <f t="shared" si="2"/>
        <v>20.41195248</v>
      </c>
      <c r="K16" s="15">
        <v>0.0</v>
      </c>
      <c r="L16" s="15">
        <v>0.0</v>
      </c>
      <c r="M16" s="17" t="s">
        <v>51</v>
      </c>
      <c r="N16" s="36">
        <f t="shared" si="3"/>
        <v>39.37124988</v>
      </c>
      <c r="O16" s="15">
        <v>0.0</v>
      </c>
      <c r="P16" s="15">
        <v>0.0</v>
      </c>
      <c r="Q16" s="17" t="s">
        <v>51</v>
      </c>
      <c r="R16" s="36">
        <f t="shared" si="4"/>
        <v>62.2825248</v>
      </c>
      <c r="S16" s="15">
        <v>0.0</v>
      </c>
      <c r="T16" s="15">
        <v>0.0</v>
      </c>
      <c r="U16" s="17" t="s">
        <v>51</v>
      </c>
      <c r="V16" s="36">
        <f t="shared" si="5"/>
        <v>177.3700078</v>
      </c>
      <c r="W16" s="15">
        <v>0.0</v>
      </c>
      <c r="X16" s="15">
        <v>0.0</v>
      </c>
      <c r="Y16" s="36">
        <f t="shared" si="6"/>
        <v>1</v>
      </c>
      <c r="Z16" s="32" t="s">
        <v>47</v>
      </c>
      <c r="AA16" s="47">
        <v>1.0</v>
      </c>
    </row>
    <row r="17" ht="14.25" customHeight="1">
      <c r="A17" s="34">
        <v>6.0</v>
      </c>
      <c r="B17" s="35">
        <v>29.3614581</v>
      </c>
      <c r="C17" s="35">
        <v>26.2456642</v>
      </c>
      <c r="E17" s="14" t="s">
        <v>52</v>
      </c>
      <c r="F17" s="36">
        <f t="shared" si="1"/>
        <v>63.42463167</v>
      </c>
      <c r="G17" s="15">
        <v>0.0</v>
      </c>
      <c r="H17" s="15">
        <v>0.0</v>
      </c>
      <c r="I17" s="17" t="s">
        <v>52</v>
      </c>
      <c r="J17" s="36">
        <f t="shared" si="2"/>
        <v>78.76328888</v>
      </c>
      <c r="K17" s="15">
        <v>0.0</v>
      </c>
      <c r="L17" s="15">
        <v>0.0</v>
      </c>
      <c r="M17" s="17" t="s">
        <v>52</v>
      </c>
      <c r="N17" s="36">
        <f t="shared" si="3"/>
        <v>23.63110534</v>
      </c>
      <c r="O17" s="15">
        <v>0.0</v>
      </c>
      <c r="P17" s="15">
        <v>0.0</v>
      </c>
      <c r="Q17" s="17" t="s">
        <v>52</v>
      </c>
      <c r="R17" s="36">
        <f t="shared" si="4"/>
        <v>0.2331703772</v>
      </c>
      <c r="S17" s="15">
        <v>0.0</v>
      </c>
      <c r="T17" s="15">
        <v>1.0</v>
      </c>
      <c r="U17" s="17" t="s">
        <v>52</v>
      </c>
      <c r="V17" s="36">
        <f t="shared" si="5"/>
        <v>115.5779595</v>
      </c>
      <c r="W17" s="15">
        <v>0.0</v>
      </c>
      <c r="X17" s="15">
        <v>0.0</v>
      </c>
      <c r="Y17" s="36">
        <f t="shared" si="6"/>
        <v>1</v>
      </c>
      <c r="Z17" s="32" t="s">
        <v>47</v>
      </c>
      <c r="AA17" s="47">
        <v>1.0</v>
      </c>
    </row>
    <row r="18" ht="14.25" customHeight="1">
      <c r="A18" s="34">
        <v>7.0</v>
      </c>
      <c r="B18" s="35">
        <v>67.3956843</v>
      </c>
      <c r="C18" s="35">
        <v>18.3607221</v>
      </c>
      <c r="E18" s="14" t="s">
        <v>53</v>
      </c>
      <c r="F18" s="36">
        <f t="shared" si="1"/>
        <v>127.7311286</v>
      </c>
      <c r="G18" s="15">
        <v>0.0</v>
      </c>
      <c r="H18" s="15">
        <v>0.0</v>
      </c>
      <c r="I18" s="17" t="s">
        <v>53</v>
      </c>
      <c r="J18" s="36">
        <f t="shared" si="2"/>
        <v>139.7033602</v>
      </c>
      <c r="K18" s="15">
        <v>0.0</v>
      </c>
      <c r="L18" s="15">
        <v>0.0</v>
      </c>
      <c r="M18" s="17" t="s">
        <v>53</v>
      </c>
      <c r="N18" s="36">
        <f t="shared" si="3"/>
        <v>94.2238919</v>
      </c>
      <c r="O18" s="15">
        <v>0.0</v>
      </c>
      <c r="P18" s="15">
        <v>0.0</v>
      </c>
      <c r="Q18" s="17" t="s">
        <v>53</v>
      </c>
      <c r="R18" s="36">
        <f t="shared" si="4"/>
        <v>77.45526402</v>
      </c>
      <c r="S18" s="15">
        <v>1.0</v>
      </c>
      <c r="T18" s="15">
        <v>0.0</v>
      </c>
      <c r="U18" s="17" t="s">
        <v>53</v>
      </c>
      <c r="V18" s="36">
        <f t="shared" si="5"/>
        <v>95.44185948</v>
      </c>
      <c r="W18" s="15">
        <v>0.0</v>
      </c>
      <c r="X18" s="15">
        <v>0.0</v>
      </c>
      <c r="Y18" s="36">
        <f t="shared" si="6"/>
        <v>1</v>
      </c>
      <c r="Z18" s="32" t="s">
        <v>47</v>
      </c>
      <c r="AA18" s="47">
        <v>1.0</v>
      </c>
    </row>
    <row r="19" ht="14.25" customHeight="1">
      <c r="A19" s="34">
        <v>8.0</v>
      </c>
      <c r="B19" s="35">
        <v>71.3231859</v>
      </c>
      <c r="C19" s="35">
        <v>65.9351654</v>
      </c>
      <c r="E19" s="14" t="s">
        <v>54</v>
      </c>
      <c r="F19" s="36">
        <f t="shared" si="1"/>
        <v>178.8132367</v>
      </c>
      <c r="G19" s="15">
        <v>0.0</v>
      </c>
      <c r="H19" s="15">
        <v>0.0</v>
      </c>
      <c r="I19" s="17" t="s">
        <v>54</v>
      </c>
      <c r="J19" s="36">
        <f t="shared" si="2"/>
        <v>194.2617157</v>
      </c>
      <c r="K19" s="15">
        <v>0.0</v>
      </c>
      <c r="L19" s="15">
        <v>0.0</v>
      </c>
      <c r="M19" s="17" t="s">
        <v>54</v>
      </c>
      <c r="N19" s="36">
        <f t="shared" si="3"/>
        <v>139.1094126</v>
      </c>
      <c r="O19" s="15">
        <v>0.0</v>
      </c>
      <c r="P19" s="15">
        <v>0.0</v>
      </c>
      <c r="Q19" s="17" t="s">
        <v>54</v>
      </c>
      <c r="R19" s="36">
        <f t="shared" si="4"/>
        <v>115.4133635</v>
      </c>
      <c r="S19" s="15">
        <v>0.0</v>
      </c>
      <c r="T19" s="15">
        <v>0.0</v>
      </c>
      <c r="U19" s="17" t="s">
        <v>54</v>
      </c>
      <c r="V19" s="36">
        <f t="shared" si="5"/>
        <v>0.1293413751</v>
      </c>
      <c r="W19" s="15">
        <v>0.0</v>
      </c>
      <c r="X19" s="15">
        <v>1.0</v>
      </c>
      <c r="Y19" s="36">
        <f t="shared" si="6"/>
        <v>1</v>
      </c>
      <c r="Z19" s="32" t="s">
        <v>47</v>
      </c>
      <c r="AA19" s="47">
        <v>1.0</v>
      </c>
    </row>
    <row r="20" ht="14.25" customHeight="1">
      <c r="A20" s="34">
        <v>9.0</v>
      </c>
      <c r="B20" s="35">
        <v>76.3679417</v>
      </c>
      <c r="C20" s="35">
        <v>71.9382637</v>
      </c>
      <c r="E20" s="14" t="s">
        <v>55</v>
      </c>
      <c r="F20" s="36">
        <f t="shared" si="1"/>
        <v>194.3499144</v>
      </c>
      <c r="G20" s="15">
        <v>0.0</v>
      </c>
      <c r="H20" s="15">
        <v>0.0</v>
      </c>
      <c r="I20" s="17" t="s">
        <v>55</v>
      </c>
      <c r="J20" s="36">
        <f t="shared" si="2"/>
        <v>209.8297804</v>
      </c>
      <c r="K20" s="15">
        <v>0.0</v>
      </c>
      <c r="L20" s="15">
        <v>0.0</v>
      </c>
      <c r="M20" s="17" t="s">
        <v>55</v>
      </c>
      <c r="N20" s="36">
        <f t="shared" si="3"/>
        <v>154.6820892</v>
      </c>
      <c r="O20" s="15">
        <v>0.0</v>
      </c>
      <c r="P20" s="15">
        <v>0.0</v>
      </c>
      <c r="Q20" s="17" t="s">
        <v>55</v>
      </c>
      <c r="R20" s="36">
        <f t="shared" si="4"/>
        <v>131.0086915</v>
      </c>
      <c r="S20" s="15">
        <v>0.0</v>
      </c>
      <c r="T20" s="15">
        <v>0.0</v>
      </c>
      <c r="U20" s="17" t="s">
        <v>55</v>
      </c>
      <c r="V20" s="36">
        <f t="shared" si="5"/>
        <v>15.63565213</v>
      </c>
      <c r="W20" s="15">
        <v>1.0</v>
      </c>
      <c r="X20" s="15">
        <v>0.0</v>
      </c>
      <c r="Y20" s="36">
        <f t="shared" si="6"/>
        <v>1</v>
      </c>
      <c r="Z20" s="32" t="s">
        <v>47</v>
      </c>
      <c r="AA20" s="47">
        <v>1.0</v>
      </c>
    </row>
    <row r="21" ht="14.25" customHeight="1">
      <c r="A21" s="34">
        <v>10.0</v>
      </c>
      <c r="B21" s="35">
        <v>28.6545753</v>
      </c>
      <c r="C21" s="35">
        <v>41.8790208</v>
      </c>
      <c r="E21" s="21" t="s">
        <v>56</v>
      </c>
      <c r="F21" s="49">
        <f t="shared" si="1"/>
        <v>85.74126527</v>
      </c>
      <c r="G21" s="15">
        <v>0.0</v>
      </c>
      <c r="H21" s="15">
        <v>0.0</v>
      </c>
      <c r="I21" s="22" t="s">
        <v>56</v>
      </c>
      <c r="J21" s="49">
        <f t="shared" si="2"/>
        <v>101.4873641</v>
      </c>
      <c r="K21" s="15">
        <v>0.0</v>
      </c>
      <c r="L21" s="15">
        <v>0.0</v>
      </c>
      <c r="M21" s="22" t="s">
        <v>56</v>
      </c>
      <c r="N21" s="49">
        <f t="shared" si="3"/>
        <v>49.32319854</v>
      </c>
      <c r="O21" s="15">
        <v>0.0</v>
      </c>
      <c r="P21" s="15">
        <v>0.0</v>
      </c>
      <c r="Q21" s="22" t="s">
        <v>56</v>
      </c>
      <c r="R21" s="49">
        <f t="shared" si="4"/>
        <v>31.38955698</v>
      </c>
      <c r="S21" s="15">
        <v>1.0</v>
      </c>
      <c r="T21" s="15">
        <v>0.0</v>
      </c>
      <c r="U21" s="22" t="s">
        <v>56</v>
      </c>
      <c r="V21" s="49">
        <f t="shared" si="5"/>
        <v>98.05222199</v>
      </c>
      <c r="W21" s="15">
        <v>0.0</v>
      </c>
      <c r="X21" s="15">
        <v>0.0</v>
      </c>
      <c r="Y21" s="36">
        <f t="shared" si="6"/>
        <v>1</v>
      </c>
      <c r="Z21" s="32" t="s">
        <v>47</v>
      </c>
      <c r="AA21" s="47">
        <v>1.0</v>
      </c>
    </row>
    <row r="22" ht="14.25" customHeight="1">
      <c r="A22" s="36" t="s">
        <v>20</v>
      </c>
      <c r="E22" s="32"/>
      <c r="F22" s="32"/>
      <c r="G22" s="32">
        <f>SUM(G12:G21)</f>
        <v>1</v>
      </c>
      <c r="H22" s="32"/>
      <c r="I22" s="32"/>
      <c r="J22" s="32"/>
      <c r="K22" s="32">
        <f>SUM(K12:K21)</f>
        <v>0</v>
      </c>
      <c r="L22" s="32"/>
      <c r="M22" s="32"/>
      <c r="N22" s="32"/>
      <c r="O22" s="32">
        <f>SUM(O12:O21)</f>
        <v>0</v>
      </c>
      <c r="P22" s="32"/>
      <c r="Q22" s="32"/>
      <c r="R22" s="32"/>
      <c r="S22" s="32">
        <f>SUM(S12:S21)</f>
        <v>2</v>
      </c>
      <c r="T22" s="32"/>
      <c r="U22" s="32"/>
      <c r="V22" s="32"/>
      <c r="W22" s="32">
        <f>SUM(W12:W21)</f>
        <v>1</v>
      </c>
      <c r="X22" s="32"/>
    </row>
    <row r="23" ht="14.25" customHeight="1">
      <c r="A23" s="15" t="s">
        <v>57</v>
      </c>
      <c r="B23" s="50"/>
      <c r="F23" s="36"/>
      <c r="G23" s="17">
        <f>SUM(H21)</f>
        <v>0</v>
      </c>
      <c r="K23" s="32">
        <f>SUM(L12:L21)</f>
        <v>0</v>
      </c>
      <c r="O23" s="32">
        <f>SUM(P12:P21)</f>
        <v>1</v>
      </c>
      <c r="S23" s="32">
        <f>SUM(T12:T21)</f>
        <v>2</v>
      </c>
      <c r="W23" s="32">
        <f>SUM(X12:X21)</f>
        <v>2</v>
      </c>
    </row>
    <row r="24" ht="14.25" customHeight="1">
      <c r="A24" s="19" t="s">
        <v>58</v>
      </c>
    </row>
    <row r="25" ht="14.25" customHeight="1">
      <c r="A25" s="51" t="s">
        <v>24</v>
      </c>
    </row>
    <row r="26" ht="14.25" customHeight="1">
      <c r="A26" s="27" t="s">
        <v>25</v>
      </c>
      <c r="E26" s="7" t="s">
        <v>59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ht="14.25" customHeight="1">
      <c r="E27" s="52"/>
      <c r="F27" s="52"/>
      <c r="G27" s="52" t="s">
        <v>60</v>
      </c>
      <c r="H27" s="52" t="s">
        <v>35</v>
      </c>
      <c r="I27" s="52"/>
      <c r="J27" s="52"/>
      <c r="K27" s="52" t="s">
        <v>60</v>
      </c>
      <c r="L27" s="52" t="s">
        <v>35</v>
      </c>
      <c r="M27" s="52"/>
      <c r="N27" s="52"/>
      <c r="O27" s="52" t="s">
        <v>60</v>
      </c>
      <c r="P27" s="52" t="s">
        <v>35</v>
      </c>
      <c r="Q27" s="52"/>
      <c r="R27" s="52"/>
      <c r="S27" s="52" t="s">
        <v>60</v>
      </c>
      <c r="T27" s="52" t="s">
        <v>35</v>
      </c>
      <c r="U27" s="52"/>
      <c r="V27" s="52"/>
      <c r="W27" s="52" t="s">
        <v>60</v>
      </c>
      <c r="X27" s="52" t="s">
        <v>35</v>
      </c>
    </row>
    <row r="28" ht="14.25" customHeight="1">
      <c r="A28" s="16"/>
      <c r="E28" s="38" t="s">
        <v>61</v>
      </c>
      <c r="F28" s="53">
        <f>SUM(G28:H28)</f>
        <v>27.91994553</v>
      </c>
      <c r="G28" s="53">
        <f>SUMPRODUCT(G12:G21,F12:F21)</f>
        <v>13.95997679</v>
      </c>
      <c r="H28" s="53">
        <f>SUMPRODUCT(F12:F21,H12:H21)</f>
        <v>13.95996874</v>
      </c>
      <c r="I28" s="38" t="s">
        <v>62</v>
      </c>
      <c r="J28" s="53">
        <f>SUM(K28:L28)</f>
        <v>0</v>
      </c>
      <c r="K28" s="53">
        <f>SUMPRODUCT(K12:K21,J12:J21)</f>
        <v>0</v>
      </c>
      <c r="L28" s="53">
        <f>SUMPRODUCT(L12:L21,J12:J21)</f>
        <v>0</v>
      </c>
      <c r="M28" s="38" t="s">
        <v>63</v>
      </c>
      <c r="N28" s="53">
        <f>SUM(O28:P28)</f>
        <v>0.00001539439143</v>
      </c>
      <c r="O28" s="53">
        <f>SUMPRODUCT(O12:O21,N12:N21)</f>
        <v>0</v>
      </c>
      <c r="P28" s="53">
        <f>SUMPRODUCT(P12:P21,N12:N21)</f>
        <v>0.00001539439143</v>
      </c>
      <c r="Q28" s="38" t="s">
        <v>64</v>
      </c>
      <c r="R28" s="53">
        <f>SUM(S28:T28)</f>
        <v>252.7288252</v>
      </c>
      <c r="S28" s="53">
        <f>SUMPRODUCT(S12:S21,R12:R21)</f>
        <v>108.844821</v>
      </c>
      <c r="T28" s="53">
        <f>SUMPRODUCT(T12:T21,R12:R21)</f>
        <v>143.8840042</v>
      </c>
      <c r="U28" s="38" t="s">
        <v>65</v>
      </c>
      <c r="V28" s="53">
        <f>SUM(W28:X28)</f>
        <v>58.89932246</v>
      </c>
      <c r="W28" s="53">
        <f>SUMPRODUCT(W12:W21,V12:V21)</f>
        <v>15.63565213</v>
      </c>
      <c r="X28" s="53">
        <f>SUMPRODUCT(X12:X21,V12:V21)</f>
        <v>43.26367034</v>
      </c>
    </row>
    <row r="29" ht="14.25" customHeight="1">
      <c r="A29" s="27" t="s">
        <v>66</v>
      </c>
      <c r="B29" s="54">
        <f>SUM(B30+B31)</f>
        <v>23.61255247</v>
      </c>
      <c r="E29" s="38" t="s">
        <v>67</v>
      </c>
      <c r="F29" s="53">
        <f>MAX(G28:H28)/10</f>
        <v>1.395997679</v>
      </c>
      <c r="G29" s="53">
        <f t="shared" ref="G29:H29" si="7">G28/10</f>
        <v>1.395997679</v>
      </c>
      <c r="H29" s="53">
        <f t="shared" si="7"/>
        <v>1.395996874</v>
      </c>
      <c r="I29" s="38" t="s">
        <v>68</v>
      </c>
      <c r="J29" s="53">
        <f>MAX(K28:L28)/10</f>
        <v>0</v>
      </c>
      <c r="K29" s="53">
        <f t="shared" ref="K29:L29" si="8">K28/10</f>
        <v>0</v>
      </c>
      <c r="L29" s="53">
        <f t="shared" si="8"/>
        <v>0</v>
      </c>
      <c r="M29" s="38" t="s">
        <v>69</v>
      </c>
      <c r="N29" s="53">
        <f>MAX(O28:P28)/10</f>
        <v>0.000001539439143</v>
      </c>
      <c r="O29" s="53">
        <f t="shared" ref="O29:P29" si="9">O28/10</f>
        <v>0</v>
      </c>
      <c r="P29" s="53">
        <f t="shared" si="9"/>
        <v>0.000001539439143</v>
      </c>
      <c r="Q29" s="38" t="s">
        <v>71</v>
      </c>
      <c r="R29" s="53">
        <f>MAX(S28:T28)/10</f>
        <v>14.38840042</v>
      </c>
      <c r="S29" s="53">
        <f t="shared" ref="S29:T29" si="10">S28/10</f>
        <v>10.8844821</v>
      </c>
      <c r="T29" s="53">
        <f t="shared" si="10"/>
        <v>14.38840042</v>
      </c>
      <c r="U29" s="38" t="s">
        <v>72</v>
      </c>
      <c r="V29" s="53">
        <f>MAX(W28:X28)/10</f>
        <v>4.326367034</v>
      </c>
      <c r="W29" s="53">
        <f t="shared" ref="W29:X29" si="11">W28/10</f>
        <v>1.563565213</v>
      </c>
      <c r="X29" s="53">
        <f t="shared" si="11"/>
        <v>4.326367034</v>
      </c>
    </row>
    <row r="30" ht="14.25" customHeight="1">
      <c r="A30" s="27" t="s">
        <v>74</v>
      </c>
      <c r="B30" s="27">
        <f>SUM(G6,K6,O6,S6,W6,Z6)</f>
        <v>3.501785797</v>
      </c>
    </row>
    <row r="31" ht="14.25" customHeight="1">
      <c r="A31" s="27" t="s">
        <v>76</v>
      </c>
      <c r="B31" s="27">
        <f>SUM(F29,J29,N29,R29,V29)</f>
        <v>20.11076668</v>
      </c>
    </row>
    <row r="32" ht="14.25" customHeight="1"/>
    <row r="33" ht="14.25" customHeight="1">
      <c r="G33" s="15"/>
      <c r="H33" s="15"/>
    </row>
    <row r="34" ht="14.25" customHeight="1">
      <c r="G34" s="15"/>
      <c r="H34" s="15"/>
    </row>
    <row r="35" ht="14.25" customHeight="1">
      <c r="G35" s="15"/>
      <c r="H35" s="15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E2:X2"/>
    <mergeCell ref="E10:X10"/>
    <mergeCell ref="E11:F11"/>
    <mergeCell ref="I11:J11"/>
    <mergeCell ref="M11:N11"/>
    <mergeCell ref="Q11:R11"/>
    <mergeCell ref="U11:V11"/>
    <mergeCell ref="E26:X2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25"/>
    <col customWidth="1" min="2" max="2" width="12.13"/>
    <col customWidth="1" min="3" max="3" width="7.88"/>
    <col customWidth="1" min="4" max="4" width="7.63"/>
    <col customWidth="1" min="5" max="5" width="10.75"/>
    <col customWidth="1" min="6" max="6" width="15.5"/>
    <col customWidth="1" min="7" max="8" width="7.88"/>
    <col customWidth="1" min="9" max="9" width="10.25"/>
    <col customWidth="1" min="10" max="10" width="14.88"/>
    <col customWidth="1" min="11" max="12" width="7.88"/>
    <col customWidth="1" min="13" max="13" width="10.25"/>
    <col customWidth="1" min="14" max="14" width="13.88"/>
    <col customWidth="1" min="15" max="15" width="7.88"/>
    <col customWidth="1" min="16" max="16" width="10.88"/>
    <col customWidth="1" min="17" max="17" width="10.25"/>
    <col customWidth="1" min="18" max="18" width="14.25"/>
    <col customWidth="1" min="19" max="20" width="7.88"/>
    <col customWidth="1" min="21" max="21" width="10.25"/>
    <col customWidth="1" min="22" max="22" width="14.0"/>
    <col customWidth="1" min="23" max="23" width="7.88"/>
    <col customWidth="1" min="24" max="27" width="7.63"/>
  </cols>
  <sheetData>
    <row r="1" ht="14.25" customHeight="1"/>
    <row r="2" ht="14.25" customHeight="1">
      <c r="E2" s="7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</row>
    <row r="3" ht="14.25" customHeight="1">
      <c r="E3" s="10" t="s">
        <v>4</v>
      </c>
      <c r="F3" s="11" t="s">
        <v>5</v>
      </c>
      <c r="G3" s="11" t="s">
        <v>6</v>
      </c>
      <c r="H3" s="11"/>
      <c r="I3" s="11" t="s">
        <v>7</v>
      </c>
      <c r="J3" s="11" t="s">
        <v>5</v>
      </c>
      <c r="K3" s="11" t="s">
        <v>6</v>
      </c>
      <c r="L3" s="11"/>
      <c r="M3" s="11" t="s">
        <v>8</v>
      </c>
      <c r="N3" s="11" t="s">
        <v>5</v>
      </c>
      <c r="O3" s="11" t="s">
        <v>6</v>
      </c>
      <c r="P3" s="11"/>
      <c r="Q3" s="11" t="s">
        <v>9</v>
      </c>
      <c r="R3" s="11" t="s">
        <v>5</v>
      </c>
      <c r="S3" s="11" t="s">
        <v>6</v>
      </c>
      <c r="T3" s="11"/>
      <c r="U3" s="11" t="s">
        <v>10</v>
      </c>
      <c r="V3" s="11" t="s">
        <v>5</v>
      </c>
      <c r="W3" s="11" t="s">
        <v>6</v>
      </c>
      <c r="X3" s="11"/>
      <c r="Y3" s="11" t="s">
        <v>11</v>
      </c>
      <c r="Z3" s="12"/>
    </row>
    <row r="4" ht="14.25" customHeight="1">
      <c r="B4" s="13" t="s">
        <v>12</v>
      </c>
      <c r="C4" s="13">
        <v>2.0</v>
      </c>
      <c r="E4" s="14" t="s">
        <v>13</v>
      </c>
      <c r="F4" s="15">
        <v>14.727767242598231</v>
      </c>
      <c r="G4" s="15">
        <v>3.4827109749570013</v>
      </c>
      <c r="H4" s="16"/>
      <c r="I4" s="17" t="s">
        <v>13</v>
      </c>
      <c r="J4" s="15">
        <v>16.009655025111517</v>
      </c>
      <c r="K4" s="15">
        <v>6.976847480781311</v>
      </c>
      <c r="L4" s="16"/>
      <c r="M4" s="17" t="s">
        <v>13</v>
      </c>
      <c r="N4" s="15">
        <v>20.284831855144933</v>
      </c>
      <c r="O4" s="15">
        <v>18.681123865566832</v>
      </c>
      <c r="P4" s="16"/>
      <c r="Q4" s="17" t="s">
        <v>13</v>
      </c>
      <c r="R4" s="15">
        <v>29.36144435780725</v>
      </c>
      <c r="S4" s="15">
        <v>26.245702717046157</v>
      </c>
      <c r="T4" s="16"/>
      <c r="U4" s="17" t="s">
        <v>13</v>
      </c>
      <c r="V4" s="15">
        <v>71.32348277721829</v>
      </c>
      <c r="W4" s="15">
        <v>65.93506610618856</v>
      </c>
      <c r="X4" s="16"/>
      <c r="Y4" s="17">
        <v>0.0</v>
      </c>
      <c r="Z4" s="18">
        <v>0.0</v>
      </c>
    </row>
    <row r="5" ht="14.25" customHeight="1">
      <c r="B5" s="13" t="s">
        <v>14</v>
      </c>
      <c r="C5" s="13">
        <v>60.0</v>
      </c>
      <c r="E5" s="14"/>
      <c r="F5" s="17" t="s">
        <v>15</v>
      </c>
      <c r="G5" s="19">
        <f>SQRT((0-F4)^2+(0-G4)^2)</f>
        <v>15.13394871</v>
      </c>
      <c r="J5" s="17" t="s">
        <v>15</v>
      </c>
      <c r="K5" s="19">
        <f>SQRT((F4-J4)^2+(G4-K4)^2)</f>
        <v>3.721857897</v>
      </c>
      <c r="N5" s="17" t="s">
        <v>15</v>
      </c>
      <c r="O5" s="19">
        <f>SQRT((J4-N4)^2+(K4-O4)^2)</f>
        <v>12.4606269</v>
      </c>
      <c r="R5" s="17" t="s">
        <v>15</v>
      </c>
      <c r="S5" s="19">
        <f>SQRT((N4-R4)^2+(O4-S4)^2)</f>
        <v>11.81557226</v>
      </c>
      <c r="V5" s="17" t="s">
        <v>15</v>
      </c>
      <c r="W5" s="19">
        <f>SQRT((R4-V4)^2+(S4-W4)^2)</f>
        <v>57.75862043</v>
      </c>
      <c r="Y5" s="17" t="s">
        <v>13</v>
      </c>
      <c r="Z5" s="20">
        <f>SQRT((V4-0)^2+(W4-0)^2)</f>
        <v>97.13121094</v>
      </c>
    </row>
    <row r="6" ht="14.25" customHeight="1">
      <c r="B6" s="13" t="s">
        <v>16</v>
      </c>
      <c r="C6" s="13">
        <v>10.0</v>
      </c>
      <c r="E6" s="21"/>
      <c r="F6" s="22" t="s">
        <v>17</v>
      </c>
      <c r="G6" s="23">
        <f>G5/60</f>
        <v>0.2522324786</v>
      </c>
      <c r="H6" s="22"/>
      <c r="I6" s="22"/>
      <c r="J6" s="22" t="s">
        <v>18</v>
      </c>
      <c r="K6" s="23">
        <f>K5/60</f>
        <v>0.06203096496</v>
      </c>
      <c r="L6" s="22"/>
      <c r="M6" s="22"/>
      <c r="N6" s="22" t="s">
        <v>18</v>
      </c>
      <c r="O6" s="23">
        <f>O5/60</f>
        <v>0.2076771149</v>
      </c>
      <c r="P6" s="22"/>
      <c r="Q6" s="22"/>
      <c r="R6" s="22" t="s">
        <v>18</v>
      </c>
      <c r="S6" s="23">
        <f>S5/60</f>
        <v>0.1969262043</v>
      </c>
      <c r="T6" s="22"/>
      <c r="U6" s="22"/>
      <c r="V6" s="22" t="s">
        <v>18</v>
      </c>
      <c r="W6" s="23">
        <f>W5/60</f>
        <v>0.9626436739</v>
      </c>
      <c r="X6" s="22"/>
      <c r="Y6" s="22" t="s">
        <v>18</v>
      </c>
      <c r="Z6" s="24">
        <f>Z5/60</f>
        <v>1.618853516</v>
      </c>
    </row>
    <row r="7" ht="14.25" customHeight="1"/>
    <row r="8" ht="14.25" customHeight="1"/>
    <row r="9" ht="14.25" customHeight="1"/>
    <row r="10" ht="14.25" customHeight="1">
      <c r="E10" s="7" t="s">
        <v>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ht="14.25" customHeight="1">
      <c r="A11" s="30" t="s">
        <v>0</v>
      </c>
      <c r="B11" s="30" t="s">
        <v>1</v>
      </c>
      <c r="C11" s="30" t="s">
        <v>2</v>
      </c>
      <c r="E11" s="31" t="s">
        <v>33</v>
      </c>
      <c r="G11" s="17" t="s">
        <v>34</v>
      </c>
      <c r="H11" s="32" t="s">
        <v>35</v>
      </c>
      <c r="I11" s="33" t="s">
        <v>36</v>
      </c>
      <c r="K11" s="17" t="s">
        <v>34</v>
      </c>
      <c r="L11" s="17" t="s">
        <v>35</v>
      </c>
      <c r="M11" s="33" t="s">
        <v>37</v>
      </c>
      <c r="O11" s="17" t="s">
        <v>34</v>
      </c>
      <c r="P11" s="17" t="s">
        <v>35</v>
      </c>
      <c r="Q11" s="33" t="s">
        <v>38</v>
      </c>
      <c r="S11" s="17" t="s">
        <v>34</v>
      </c>
      <c r="T11" s="32" t="s">
        <v>35</v>
      </c>
      <c r="U11" s="33" t="s">
        <v>39</v>
      </c>
      <c r="W11" s="17" t="s">
        <v>34</v>
      </c>
      <c r="X11" s="18" t="s">
        <v>35</v>
      </c>
    </row>
    <row r="12" ht="14.25" customHeight="1">
      <c r="A12" s="34">
        <v>1.0</v>
      </c>
      <c r="B12" s="35">
        <v>92.5387556</v>
      </c>
      <c r="C12" s="35">
        <v>61.7145595</v>
      </c>
      <c r="E12" s="14" t="s">
        <v>40</v>
      </c>
      <c r="F12" s="36">
        <f t="shared" ref="F12:F21" si="1">2*SQRT(($F$4-B12)^2+($G$4-C12)^2)</f>
        <v>194.3759048</v>
      </c>
      <c r="G12" s="15">
        <v>0.0</v>
      </c>
      <c r="H12" s="15">
        <v>0.0</v>
      </c>
      <c r="I12" s="17" t="s">
        <v>40</v>
      </c>
      <c r="J12" s="36">
        <f t="shared" ref="J12:J21" si="2">2*SQRT(($J$4-B12)^2+($K$4-C12)^2)</f>
        <v>188.1799177</v>
      </c>
      <c r="K12" s="15">
        <v>0.0</v>
      </c>
      <c r="L12" s="15">
        <v>0.0</v>
      </c>
      <c r="M12" s="17" t="s">
        <v>40</v>
      </c>
      <c r="N12" s="36">
        <f t="shared" ref="N12:N21" si="3">2*SQRT(($N$4-B12)^2+($O$4-C12)^2)</f>
        <v>168.1963862</v>
      </c>
      <c r="O12" s="15">
        <v>0.0</v>
      </c>
      <c r="P12" s="15">
        <v>0.0</v>
      </c>
      <c r="Q12" s="17" t="s">
        <v>40</v>
      </c>
      <c r="R12" s="36">
        <f t="shared" ref="R12:R21" si="4">2*SQRT(($R$4-B12)^2+($S$4-C12)^2)</f>
        <v>144.9056584</v>
      </c>
      <c r="S12" s="15">
        <v>0.0</v>
      </c>
      <c r="T12" s="15">
        <v>0.0</v>
      </c>
      <c r="U12" s="17" t="s">
        <v>40</v>
      </c>
      <c r="V12" s="36">
        <f t="shared" ref="V12:V21" si="5">2*SQRT(($V$4-B12)^2+($W$4-C12)^2)</f>
        <v>43.26201461</v>
      </c>
      <c r="W12" s="15">
        <v>0.0</v>
      </c>
      <c r="X12" s="15">
        <v>1.0</v>
      </c>
      <c r="Y12" s="36">
        <f t="shared" ref="Y12:Y21" si="6">SUM(,K12:L12,O12:P12,S12:T12,W12:X12,G12:H12)</f>
        <v>1</v>
      </c>
      <c r="Z12" s="32" t="s">
        <v>47</v>
      </c>
      <c r="AA12" s="47">
        <v>1.0</v>
      </c>
    </row>
    <row r="13" ht="14.25" customHeight="1">
      <c r="A13" s="34">
        <v>2.0</v>
      </c>
      <c r="B13" s="35">
        <v>96.7596902</v>
      </c>
      <c r="C13" s="35">
        <v>1.083595</v>
      </c>
      <c r="E13" s="14" t="s">
        <v>48</v>
      </c>
      <c r="F13" s="36">
        <f t="shared" si="1"/>
        <v>164.1339958</v>
      </c>
      <c r="G13" s="15">
        <v>1.0</v>
      </c>
      <c r="H13" s="15">
        <v>0.0</v>
      </c>
      <c r="I13" s="17" t="s">
        <v>48</v>
      </c>
      <c r="J13" s="36">
        <f t="shared" si="2"/>
        <v>161.9295971</v>
      </c>
      <c r="K13" s="15">
        <v>0.0</v>
      </c>
      <c r="L13" s="15">
        <v>0.0</v>
      </c>
      <c r="M13" s="17" t="s">
        <v>48</v>
      </c>
      <c r="N13" s="36">
        <f t="shared" si="3"/>
        <v>156.9468315</v>
      </c>
      <c r="O13" s="15">
        <v>0.0</v>
      </c>
      <c r="P13" s="15">
        <v>0.0</v>
      </c>
      <c r="Q13" s="17" t="s">
        <v>48</v>
      </c>
      <c r="R13" s="36">
        <f t="shared" si="4"/>
        <v>143.8840534</v>
      </c>
      <c r="S13" s="15">
        <v>0.0</v>
      </c>
      <c r="T13" s="15">
        <v>0.0</v>
      </c>
      <c r="U13" s="17" t="s">
        <v>48</v>
      </c>
      <c r="V13" s="36">
        <f t="shared" si="5"/>
        <v>139.3228474</v>
      </c>
      <c r="W13" s="15">
        <v>0.0</v>
      </c>
      <c r="X13" s="15">
        <v>0.0</v>
      </c>
      <c r="Y13" s="36">
        <f t="shared" si="6"/>
        <v>1</v>
      </c>
      <c r="Z13" s="32" t="s">
        <v>47</v>
      </c>
      <c r="AA13" s="47">
        <v>1.0</v>
      </c>
    </row>
    <row r="14" ht="14.25" customHeight="1">
      <c r="A14" s="34">
        <v>3.0</v>
      </c>
      <c r="B14" s="35">
        <v>20.2848353</v>
      </c>
      <c r="C14" s="35">
        <v>18.6811348</v>
      </c>
      <c r="E14" s="14" t="s">
        <v>49</v>
      </c>
      <c r="F14" s="36">
        <f t="shared" si="1"/>
        <v>32.36498677</v>
      </c>
      <c r="G14" s="15">
        <v>0.0</v>
      </c>
      <c r="H14" s="15">
        <v>0.0</v>
      </c>
      <c r="I14" s="17" t="s">
        <v>49</v>
      </c>
      <c r="J14" s="36">
        <f t="shared" si="2"/>
        <v>24.9212767</v>
      </c>
      <c r="K14" s="15">
        <v>0.0</v>
      </c>
      <c r="L14" s="15">
        <v>0.0</v>
      </c>
      <c r="M14" s="17" t="s">
        <v>49</v>
      </c>
      <c r="N14" s="36">
        <f t="shared" si="3"/>
        <v>0.00002292848491</v>
      </c>
      <c r="O14" s="15">
        <v>0.0</v>
      </c>
      <c r="P14" s="15">
        <v>1.0</v>
      </c>
      <c r="Q14" s="17" t="s">
        <v>49</v>
      </c>
      <c r="R14" s="36">
        <f t="shared" si="4"/>
        <v>23.63112522</v>
      </c>
      <c r="S14" s="15">
        <v>0.0</v>
      </c>
      <c r="T14" s="15">
        <v>0.0</v>
      </c>
      <c r="U14" s="17" t="s">
        <v>49</v>
      </c>
      <c r="V14" s="36">
        <f t="shared" si="5"/>
        <v>139.1097058</v>
      </c>
      <c r="W14" s="15">
        <v>0.0</v>
      </c>
      <c r="X14" s="15">
        <v>0.0</v>
      </c>
      <c r="Y14" s="36">
        <f t="shared" si="6"/>
        <v>1</v>
      </c>
      <c r="Z14" s="32" t="s">
        <v>47</v>
      </c>
      <c r="AA14" s="47">
        <v>1.0</v>
      </c>
    </row>
    <row r="15" ht="14.25" customHeight="1">
      <c r="A15" s="34">
        <v>4.0</v>
      </c>
      <c r="B15" s="35">
        <v>0.9546043</v>
      </c>
      <c r="C15" s="35">
        <v>12.2536777</v>
      </c>
      <c r="E15" s="14" t="s">
        <v>50</v>
      </c>
      <c r="F15" s="36">
        <f t="shared" si="1"/>
        <v>32.65761012</v>
      </c>
      <c r="G15" s="15">
        <v>0.0</v>
      </c>
      <c r="H15" s="15">
        <v>0.0</v>
      </c>
      <c r="I15" s="17" t="s">
        <v>50</v>
      </c>
      <c r="J15" s="36">
        <f t="shared" si="2"/>
        <v>31.90608027</v>
      </c>
      <c r="K15" s="15">
        <v>0.0</v>
      </c>
      <c r="L15" s="15">
        <v>0.0</v>
      </c>
      <c r="M15" s="17" t="s">
        <v>50</v>
      </c>
      <c r="N15" s="36">
        <f t="shared" si="3"/>
        <v>40.7416132</v>
      </c>
      <c r="O15" s="15">
        <v>0.0</v>
      </c>
      <c r="P15" s="15">
        <v>0.0</v>
      </c>
      <c r="Q15" s="17" t="s">
        <v>50</v>
      </c>
      <c r="R15" s="36">
        <f t="shared" si="4"/>
        <v>63.33167694</v>
      </c>
      <c r="S15" s="15">
        <v>0.0</v>
      </c>
      <c r="T15" s="15">
        <v>1.0</v>
      </c>
      <c r="U15" s="17" t="s">
        <v>50</v>
      </c>
      <c r="V15" s="36">
        <f t="shared" si="5"/>
        <v>177.0137906</v>
      </c>
      <c r="W15" s="15">
        <v>0.0</v>
      </c>
      <c r="X15" s="15">
        <v>0.0</v>
      </c>
      <c r="Y15" s="36">
        <f t="shared" si="6"/>
        <v>1</v>
      </c>
      <c r="Z15" s="32" t="s">
        <v>47</v>
      </c>
      <c r="AA15" s="47">
        <v>1.0</v>
      </c>
    </row>
    <row r="16" ht="14.25" customHeight="1">
      <c r="A16" s="34">
        <v>5.0</v>
      </c>
      <c r="B16" s="35">
        <v>10.0323402</v>
      </c>
      <c r="C16" s="35">
        <v>1.8760687</v>
      </c>
      <c r="E16" s="14" t="s">
        <v>51</v>
      </c>
      <c r="F16" s="36">
        <f t="shared" si="1"/>
        <v>9.925388559</v>
      </c>
      <c r="G16" s="15">
        <v>0.0</v>
      </c>
      <c r="H16" s="15">
        <v>1.0</v>
      </c>
      <c r="I16" s="17" t="s">
        <v>51</v>
      </c>
      <c r="J16" s="36">
        <f t="shared" si="2"/>
        <v>15.71575473</v>
      </c>
      <c r="K16" s="15">
        <v>0.0</v>
      </c>
      <c r="L16" s="15">
        <v>0.0</v>
      </c>
      <c r="M16" s="17" t="s">
        <v>51</v>
      </c>
      <c r="N16" s="36">
        <f t="shared" si="3"/>
        <v>39.37123134</v>
      </c>
      <c r="O16" s="15">
        <v>0.0</v>
      </c>
      <c r="P16" s="15">
        <v>0.0</v>
      </c>
      <c r="Q16" s="17" t="s">
        <v>51</v>
      </c>
      <c r="R16" s="36">
        <f t="shared" si="4"/>
        <v>62.20910961</v>
      </c>
      <c r="S16" s="15">
        <v>0.0</v>
      </c>
      <c r="T16" s="15">
        <v>0.0</v>
      </c>
      <c r="U16" s="17" t="s">
        <v>51</v>
      </c>
      <c r="V16" s="36">
        <f t="shared" si="5"/>
        <v>177.315079</v>
      </c>
      <c r="W16" s="15">
        <v>0.0</v>
      </c>
      <c r="X16" s="15">
        <v>0.0</v>
      </c>
      <c r="Y16" s="36">
        <f t="shared" si="6"/>
        <v>1</v>
      </c>
      <c r="Z16" s="32" t="s">
        <v>47</v>
      </c>
      <c r="AA16" s="47">
        <v>1.0</v>
      </c>
    </row>
    <row r="17" ht="14.25" customHeight="1">
      <c r="A17" s="34">
        <v>6.0</v>
      </c>
      <c r="B17" s="35">
        <v>29.3614581</v>
      </c>
      <c r="C17" s="35">
        <v>26.2456642</v>
      </c>
      <c r="E17" s="14" t="s">
        <v>52</v>
      </c>
      <c r="F17" s="36">
        <f t="shared" si="1"/>
        <v>54.12197142</v>
      </c>
      <c r="G17" s="15">
        <v>0.0</v>
      </c>
      <c r="H17" s="15">
        <v>0.0</v>
      </c>
      <c r="I17" s="17" t="s">
        <v>52</v>
      </c>
      <c r="J17" s="36">
        <f t="shared" si="2"/>
        <v>46.88530444</v>
      </c>
      <c r="K17" s="15">
        <v>0.0</v>
      </c>
      <c r="L17" s="15">
        <v>0.0</v>
      </c>
      <c r="M17" s="17" t="s">
        <v>52</v>
      </c>
      <c r="N17" s="36">
        <f t="shared" si="3"/>
        <v>23.63111631</v>
      </c>
      <c r="O17" s="15">
        <v>0.0</v>
      </c>
      <c r="P17" s="15">
        <v>0.0</v>
      </c>
      <c r="Q17" s="17" t="s">
        <v>52</v>
      </c>
      <c r="R17" s="36">
        <f t="shared" si="4"/>
        <v>0.00008179023673</v>
      </c>
      <c r="S17" s="15">
        <v>0.0</v>
      </c>
      <c r="T17" s="15">
        <v>1.0</v>
      </c>
      <c r="U17" s="17" t="s">
        <v>52</v>
      </c>
      <c r="V17" s="36">
        <f t="shared" si="5"/>
        <v>115.5172738</v>
      </c>
      <c r="W17" s="15">
        <v>0.0</v>
      </c>
      <c r="X17" s="15">
        <v>0.0</v>
      </c>
      <c r="Y17" s="36">
        <f t="shared" si="6"/>
        <v>1</v>
      </c>
      <c r="Z17" s="32" t="s">
        <v>47</v>
      </c>
      <c r="AA17" s="47">
        <v>1.0</v>
      </c>
    </row>
    <row r="18" ht="14.25" customHeight="1">
      <c r="A18" s="34">
        <v>7.0</v>
      </c>
      <c r="B18" s="35">
        <v>67.3956843</v>
      </c>
      <c r="C18" s="35">
        <v>18.3607221</v>
      </c>
      <c r="E18" s="14" t="s">
        <v>53</v>
      </c>
      <c r="F18" s="36">
        <f t="shared" si="1"/>
        <v>109.458023</v>
      </c>
      <c r="G18" s="15">
        <v>0.0</v>
      </c>
      <c r="H18" s="15">
        <v>0.0</v>
      </c>
      <c r="I18" s="17" t="s">
        <v>53</v>
      </c>
      <c r="J18" s="36">
        <f t="shared" si="2"/>
        <v>105.2637945</v>
      </c>
      <c r="K18" s="15">
        <v>0.0</v>
      </c>
      <c r="L18" s="15">
        <v>0.0</v>
      </c>
      <c r="M18" s="17" t="s">
        <v>53</v>
      </c>
      <c r="N18" s="36">
        <f t="shared" si="3"/>
        <v>94.22388392</v>
      </c>
      <c r="O18" s="15">
        <v>0.0</v>
      </c>
      <c r="P18" s="15">
        <v>0.0</v>
      </c>
      <c r="Q18" s="17" t="s">
        <v>53</v>
      </c>
      <c r="R18" s="36">
        <f t="shared" si="4"/>
        <v>77.68594023</v>
      </c>
      <c r="S18" s="15">
        <v>0.0</v>
      </c>
      <c r="T18" s="15">
        <v>1.0</v>
      </c>
      <c r="U18" s="17" t="s">
        <v>53</v>
      </c>
      <c r="V18" s="36">
        <f t="shared" si="5"/>
        <v>95.47242133</v>
      </c>
      <c r="W18" s="15">
        <v>0.0</v>
      </c>
      <c r="X18" s="15">
        <v>0.0</v>
      </c>
      <c r="Y18" s="36">
        <f t="shared" si="6"/>
        <v>1</v>
      </c>
      <c r="Z18" s="32" t="s">
        <v>47</v>
      </c>
      <c r="AA18" s="47">
        <v>1.0</v>
      </c>
    </row>
    <row r="19" ht="14.25" customHeight="1">
      <c r="A19" s="34">
        <v>8.0</v>
      </c>
      <c r="B19" s="35">
        <v>71.3231859</v>
      </c>
      <c r="C19" s="35">
        <v>65.9351654</v>
      </c>
      <c r="E19" s="14" t="s">
        <v>54</v>
      </c>
      <c r="F19" s="36">
        <f t="shared" si="1"/>
        <v>168.5627536</v>
      </c>
      <c r="G19" s="15">
        <v>0.0</v>
      </c>
      <c r="H19" s="15">
        <v>0.0</v>
      </c>
      <c r="I19" s="17" t="s">
        <v>54</v>
      </c>
      <c r="J19" s="36">
        <f t="shared" si="2"/>
        <v>161.6869809</v>
      </c>
      <c r="K19" s="15">
        <v>0.0</v>
      </c>
      <c r="L19" s="15">
        <v>0.0</v>
      </c>
      <c r="M19" s="17" t="s">
        <v>54</v>
      </c>
      <c r="N19" s="36">
        <f t="shared" si="3"/>
        <v>139.1094249</v>
      </c>
      <c r="O19" s="15">
        <v>0.0</v>
      </c>
      <c r="P19" s="15">
        <v>0.0</v>
      </c>
      <c r="Q19" s="17" t="s">
        <v>54</v>
      </c>
      <c r="R19" s="36">
        <f t="shared" si="4"/>
        <v>115.516946</v>
      </c>
      <c r="S19" s="15">
        <v>0.0</v>
      </c>
      <c r="T19" s="15">
        <v>0.0</v>
      </c>
      <c r="U19" s="17" t="s">
        <v>54</v>
      </c>
      <c r="V19" s="36">
        <f t="shared" si="5"/>
        <v>0.0006260841596</v>
      </c>
      <c r="W19" s="15">
        <v>0.0</v>
      </c>
      <c r="X19" s="15">
        <v>1.0</v>
      </c>
      <c r="Y19" s="36">
        <f t="shared" si="6"/>
        <v>1</v>
      </c>
      <c r="Z19" s="32" t="s">
        <v>47</v>
      </c>
      <c r="AA19" s="47">
        <v>1.0</v>
      </c>
    </row>
    <row r="20" ht="14.25" customHeight="1">
      <c r="A20" s="34">
        <v>9.0</v>
      </c>
      <c r="B20" s="35">
        <v>76.3679417</v>
      </c>
      <c r="C20" s="35">
        <v>71.9382637</v>
      </c>
      <c r="E20" s="14" t="s">
        <v>55</v>
      </c>
      <c r="F20" s="36">
        <f t="shared" si="1"/>
        <v>184.2354342</v>
      </c>
      <c r="G20" s="15">
        <v>0.0</v>
      </c>
      <c r="H20" s="15">
        <v>0.0</v>
      </c>
      <c r="I20" s="17" t="s">
        <v>55</v>
      </c>
      <c r="J20" s="36">
        <f t="shared" si="2"/>
        <v>177.3483393</v>
      </c>
      <c r="K20" s="15">
        <v>0.0</v>
      </c>
      <c r="L20" s="15">
        <v>0.0</v>
      </c>
      <c r="M20" s="17" t="s">
        <v>55</v>
      </c>
      <c r="N20" s="36">
        <f t="shared" si="3"/>
        <v>154.6821018</v>
      </c>
      <c r="O20" s="15">
        <v>0.0</v>
      </c>
      <c r="P20" s="15">
        <v>0.0</v>
      </c>
      <c r="Q20" s="17" t="s">
        <v>55</v>
      </c>
      <c r="R20" s="36">
        <f t="shared" si="4"/>
        <v>131.109434</v>
      </c>
      <c r="S20" s="15">
        <v>0.0</v>
      </c>
      <c r="T20" s="15">
        <v>0.0</v>
      </c>
      <c r="U20" s="17" t="s">
        <v>55</v>
      </c>
      <c r="V20" s="36">
        <f t="shared" si="5"/>
        <v>15.68246756</v>
      </c>
      <c r="W20" s="15">
        <v>1.0</v>
      </c>
      <c r="X20" s="15">
        <v>0.0</v>
      </c>
      <c r="Y20" s="36">
        <f t="shared" si="6"/>
        <v>1</v>
      </c>
      <c r="Z20" s="32" t="s">
        <v>47</v>
      </c>
      <c r="AA20" s="47">
        <v>1.0</v>
      </c>
    </row>
    <row r="21" ht="14.25" customHeight="1">
      <c r="A21" s="34">
        <v>10.0</v>
      </c>
      <c r="B21" s="35">
        <v>28.6545753</v>
      </c>
      <c r="C21" s="35">
        <v>41.8790208</v>
      </c>
      <c r="E21" s="21" t="s">
        <v>56</v>
      </c>
      <c r="F21" s="49">
        <f t="shared" si="1"/>
        <v>81.68800624</v>
      </c>
      <c r="G21" s="15">
        <v>0.0</v>
      </c>
      <c r="H21" s="15">
        <v>0.0</v>
      </c>
      <c r="I21" s="22" t="s">
        <v>56</v>
      </c>
      <c r="J21" s="49">
        <f t="shared" si="2"/>
        <v>74.24434554</v>
      </c>
      <c r="K21" s="15">
        <v>0.0</v>
      </c>
      <c r="L21" s="15">
        <v>0.0</v>
      </c>
      <c r="M21" s="22" t="s">
        <v>56</v>
      </c>
      <c r="N21" s="49">
        <f t="shared" si="3"/>
        <v>49.3232208</v>
      </c>
      <c r="O21" s="15">
        <v>0.0</v>
      </c>
      <c r="P21" s="15">
        <v>0.0</v>
      </c>
      <c r="Q21" s="22" t="s">
        <v>56</v>
      </c>
      <c r="R21" s="49">
        <f t="shared" si="4"/>
        <v>31.29858132</v>
      </c>
      <c r="S21" s="15">
        <v>0.0</v>
      </c>
      <c r="T21" s="15">
        <v>1.0</v>
      </c>
      <c r="U21" s="22" t="s">
        <v>56</v>
      </c>
      <c r="V21" s="49">
        <f t="shared" si="5"/>
        <v>97.96589164</v>
      </c>
      <c r="W21" s="15">
        <v>0.0</v>
      </c>
      <c r="X21" s="15">
        <v>0.0</v>
      </c>
      <c r="Y21" s="36">
        <f t="shared" si="6"/>
        <v>1</v>
      </c>
      <c r="Z21" s="32" t="s">
        <v>47</v>
      </c>
      <c r="AA21" s="47">
        <v>1.0</v>
      </c>
    </row>
    <row r="22" ht="14.25" customHeight="1">
      <c r="A22" s="36" t="s">
        <v>20</v>
      </c>
      <c r="E22" s="32"/>
      <c r="F22" s="70" t="s">
        <v>350</v>
      </c>
      <c r="G22" s="32">
        <f>SUM(G12:G21)</f>
        <v>1</v>
      </c>
      <c r="H22" s="32"/>
      <c r="I22" s="32"/>
      <c r="J22" s="70" t="s">
        <v>350</v>
      </c>
      <c r="K22" s="32">
        <f>SUM(K12:K21)</f>
        <v>0</v>
      </c>
      <c r="L22" s="32"/>
      <c r="M22" s="32"/>
      <c r="N22" s="70" t="s">
        <v>350</v>
      </c>
      <c r="O22" s="32">
        <f>SUM(O12:O21)</f>
        <v>0</v>
      </c>
      <c r="P22" s="32"/>
      <c r="Q22" s="32"/>
      <c r="R22" s="70" t="s">
        <v>350</v>
      </c>
      <c r="S22" s="32">
        <f>SUM(S12:S21)</f>
        <v>0</v>
      </c>
      <c r="T22" s="32"/>
      <c r="U22" s="32"/>
      <c r="V22" s="70" t="s">
        <v>350</v>
      </c>
      <c r="W22" s="32">
        <f>SUM(W12:W21)</f>
        <v>1</v>
      </c>
      <c r="X22" s="32"/>
    </row>
    <row r="23" ht="14.25" customHeight="1">
      <c r="A23" s="15" t="s">
        <v>57</v>
      </c>
      <c r="F23" s="70" t="s">
        <v>351</v>
      </c>
      <c r="G23" s="17">
        <f>SUM(H12:H21)</f>
        <v>1</v>
      </c>
      <c r="J23" s="70" t="s">
        <v>351</v>
      </c>
      <c r="K23" s="17">
        <f>SUM(L12:L21)</f>
        <v>0</v>
      </c>
      <c r="N23" s="70" t="s">
        <v>351</v>
      </c>
      <c r="O23" s="17">
        <f>SUM(P12:P21)</f>
        <v>1</v>
      </c>
      <c r="R23" s="70" t="s">
        <v>351</v>
      </c>
      <c r="S23" s="17">
        <f>SUM(T12:T21)</f>
        <v>4</v>
      </c>
      <c r="V23" s="70" t="s">
        <v>351</v>
      </c>
      <c r="W23" s="17">
        <f>SUM(X12:X21)</f>
        <v>2</v>
      </c>
    </row>
    <row r="24" ht="14.25" customHeight="1">
      <c r="A24" s="19" t="s">
        <v>58</v>
      </c>
    </row>
    <row r="25" ht="14.25" customHeight="1">
      <c r="A25" s="51" t="s">
        <v>24</v>
      </c>
    </row>
    <row r="26" ht="14.25" customHeight="1">
      <c r="A26" s="27" t="s">
        <v>25</v>
      </c>
    </row>
    <row r="27" ht="14.25" customHeight="1">
      <c r="E27" s="7" t="s">
        <v>59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ht="14.25" customHeight="1">
      <c r="A28" s="16"/>
      <c r="E28" s="52"/>
      <c r="F28" s="52"/>
      <c r="G28" s="52" t="s">
        <v>60</v>
      </c>
      <c r="H28" s="52" t="s">
        <v>35</v>
      </c>
      <c r="I28" s="52"/>
      <c r="J28" s="52"/>
      <c r="K28" s="52" t="s">
        <v>60</v>
      </c>
      <c r="L28" s="52" t="s">
        <v>35</v>
      </c>
      <c r="M28" s="52"/>
      <c r="N28" s="52"/>
      <c r="O28" s="52" t="s">
        <v>60</v>
      </c>
      <c r="P28" s="52" t="s">
        <v>35</v>
      </c>
      <c r="Q28" s="52"/>
      <c r="R28" s="52"/>
      <c r="S28" s="52" t="s">
        <v>60</v>
      </c>
      <c r="T28" s="52" t="s">
        <v>35</v>
      </c>
      <c r="U28" s="52"/>
      <c r="V28" s="52"/>
      <c r="W28" s="52" t="s">
        <v>60</v>
      </c>
      <c r="X28" s="52" t="s">
        <v>35</v>
      </c>
    </row>
    <row r="29" ht="14.25" customHeight="1">
      <c r="E29" s="38" t="s">
        <v>61</v>
      </c>
      <c r="F29" s="53">
        <f>SUM(G29:H29)</f>
        <v>174.0593843</v>
      </c>
      <c r="G29" s="53">
        <f>SUMPRODUCT(G12:G21,F12:F21)</f>
        <v>164.1339958</v>
      </c>
      <c r="H29" s="53">
        <f>SUMPRODUCT(F12:F21,H12:H21)</f>
        <v>9.925388559</v>
      </c>
      <c r="I29" s="38" t="s">
        <v>62</v>
      </c>
      <c r="J29" s="53">
        <f>SUM(K29:L29)</f>
        <v>0</v>
      </c>
      <c r="K29" s="53">
        <f>SUMPRODUCT(K12:K21,J12:J21)</f>
        <v>0</v>
      </c>
      <c r="L29" s="53">
        <f>SUMPRODUCT(L12:L21,J12:J21)</f>
        <v>0</v>
      </c>
      <c r="M29" s="38" t="s">
        <v>63</v>
      </c>
      <c r="N29" s="53">
        <f>SUM(O29:P29)</f>
        <v>0.00002292848491</v>
      </c>
      <c r="O29" s="53">
        <f>SUMPRODUCT(O12:O21,N12:N21)</f>
        <v>0</v>
      </c>
      <c r="P29" s="53">
        <f>SUMPRODUCT(P12:P21,N12:N21)</f>
        <v>0.00002292848491</v>
      </c>
      <c r="Q29" s="38" t="s">
        <v>64</v>
      </c>
      <c r="R29" s="53">
        <f>SUM(S29:T29)</f>
        <v>172.3162803</v>
      </c>
      <c r="S29" s="53">
        <f>SUMPRODUCT(S12:S21,R12:R21)</f>
        <v>0</v>
      </c>
      <c r="T29" s="53">
        <f>SUMPRODUCT(T12:T21,R12:R21)</f>
        <v>172.3162803</v>
      </c>
      <c r="U29" s="38" t="s">
        <v>65</v>
      </c>
      <c r="V29" s="53">
        <f>SUM(W29:X29)</f>
        <v>58.94510825</v>
      </c>
      <c r="W29" s="53">
        <f>SUMPRODUCT(W12:W21,V12:V21)</f>
        <v>15.68246756</v>
      </c>
      <c r="X29" s="53">
        <f>SUMPRODUCT(X12:X21,V12:V21)</f>
        <v>43.26264069</v>
      </c>
    </row>
    <row r="30" ht="14.25" customHeight="1">
      <c r="A30" s="71" t="s">
        <v>373</v>
      </c>
      <c r="B30" s="71">
        <f>SUM(G5,K5,O5,S5,W5,Z5)</f>
        <v>198.0218371</v>
      </c>
      <c r="E30" s="38" t="s">
        <v>67</v>
      </c>
      <c r="F30" s="53">
        <f>SUM(G29:H29)/10</f>
        <v>17.40593843</v>
      </c>
      <c r="G30" s="53">
        <f t="shared" ref="G30:H30" si="7">G29/10</f>
        <v>16.41339958</v>
      </c>
      <c r="H30" s="53">
        <f t="shared" si="7"/>
        <v>0.9925388559</v>
      </c>
      <c r="I30" s="38" t="s">
        <v>68</v>
      </c>
      <c r="J30" s="53">
        <f>SUM(K29:L29)/10</f>
        <v>0</v>
      </c>
      <c r="K30" s="53">
        <f t="shared" ref="K30:L30" si="8">K29/10</f>
        <v>0</v>
      </c>
      <c r="L30" s="53">
        <f t="shared" si="8"/>
        <v>0</v>
      </c>
      <c r="M30" s="38" t="s">
        <v>69</v>
      </c>
      <c r="N30" s="53">
        <f>SUM(O29:P29)/10</f>
        <v>0.000002292848491</v>
      </c>
      <c r="O30" s="53">
        <f t="shared" ref="O30:P30" si="9">O29/10</f>
        <v>0</v>
      </c>
      <c r="P30" s="53">
        <f t="shared" si="9"/>
        <v>0.000002292848491</v>
      </c>
      <c r="Q30" s="38" t="s">
        <v>71</v>
      </c>
      <c r="R30" s="53">
        <f>SUM(S29:T29)/10</f>
        <v>17.23162803</v>
      </c>
      <c r="S30" s="53">
        <f t="shared" ref="S30:T30" si="10">S29/10</f>
        <v>0</v>
      </c>
      <c r="T30" s="53">
        <f t="shared" si="10"/>
        <v>17.23162803</v>
      </c>
      <c r="U30" s="38" t="s">
        <v>72</v>
      </c>
      <c r="V30" s="53">
        <f>SUM(W29:X29)/10</f>
        <v>5.894510825</v>
      </c>
      <c r="W30" s="53">
        <f t="shared" ref="W30:X30" si="11">W29/10</f>
        <v>1.568246756</v>
      </c>
      <c r="X30" s="53">
        <f t="shared" si="11"/>
        <v>4.326264069</v>
      </c>
    </row>
    <row r="31" ht="14.25" customHeight="1">
      <c r="A31" s="71" t="s">
        <v>408</v>
      </c>
      <c r="B31" s="71">
        <f>SUM(F29,J29,N29,R29,V29)</f>
        <v>405.3207958</v>
      </c>
    </row>
    <row r="32" ht="14.25" customHeight="1">
      <c r="A32" s="72" t="s">
        <v>412</v>
      </c>
      <c r="B32" s="72">
        <f>SUM(B30,B31)</f>
        <v>603.3426329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">
    <mergeCell ref="E2:X2"/>
    <mergeCell ref="E10:X10"/>
    <mergeCell ref="E11:F11"/>
    <mergeCell ref="I11:J11"/>
    <mergeCell ref="M11:N11"/>
    <mergeCell ref="Q11:R11"/>
    <mergeCell ref="U11:V11"/>
    <mergeCell ref="E27:X2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16.88"/>
    <col customWidth="1" min="3" max="3" width="27.0"/>
    <col customWidth="1" min="4" max="4" width="11.13"/>
    <col customWidth="1" min="5" max="5" width="11.63"/>
    <col customWidth="1" min="6" max="6" width="9.13"/>
    <col customWidth="1" min="7" max="7" width="4.63"/>
    <col customWidth="1" min="8" max="26" width="7.63"/>
  </cols>
  <sheetData>
    <row r="1" ht="14.25" customHeight="1">
      <c r="A1" s="66" t="s">
        <v>83</v>
      </c>
    </row>
    <row r="2" ht="14.25" customHeight="1">
      <c r="A2" s="66" t="s">
        <v>84</v>
      </c>
    </row>
    <row r="3" ht="14.25" customHeight="1">
      <c r="A3" s="66" t="s">
        <v>85</v>
      </c>
    </row>
    <row r="4" ht="14.25" customHeight="1">
      <c r="A4" s="66" t="s">
        <v>86</v>
      </c>
    </row>
    <row r="5" ht="14.25" customHeight="1">
      <c r="A5" s="66" t="s">
        <v>87</v>
      </c>
    </row>
    <row r="6" ht="14.25" customHeight="1">
      <c r="A6" s="66"/>
      <c r="B6" s="17" t="s">
        <v>88</v>
      </c>
    </row>
    <row r="7" ht="14.25" customHeight="1">
      <c r="A7" s="66"/>
      <c r="B7" s="17" t="s">
        <v>89</v>
      </c>
    </row>
    <row r="8" ht="14.25" customHeight="1">
      <c r="A8" s="66"/>
      <c r="B8" s="17" t="s">
        <v>90</v>
      </c>
    </row>
    <row r="9" ht="14.25" customHeight="1">
      <c r="A9" s="66" t="s">
        <v>91</v>
      </c>
    </row>
    <row r="10" ht="14.25" customHeight="1">
      <c r="B10" s="17" t="s">
        <v>92</v>
      </c>
    </row>
    <row r="11" ht="14.25" customHeight="1">
      <c r="B11" s="17" t="s">
        <v>93</v>
      </c>
    </row>
    <row r="12" ht="14.25" customHeight="1">
      <c r="B12" s="17" t="s">
        <v>94</v>
      </c>
    </row>
    <row r="13" ht="14.25" customHeight="1"/>
    <row r="14" ht="14.25" customHeight="1">
      <c r="A14" s="17" t="s">
        <v>95</v>
      </c>
    </row>
    <row r="15" ht="14.25" customHeight="1">
      <c r="B15" s="67" t="s">
        <v>96</v>
      </c>
      <c r="C15" s="67" t="s">
        <v>97</v>
      </c>
      <c r="D15" s="67" t="s">
        <v>98</v>
      </c>
      <c r="E15" s="67" t="s">
        <v>99</v>
      </c>
    </row>
    <row r="16" ht="14.25" customHeight="1">
      <c r="B16" s="68" t="s">
        <v>100</v>
      </c>
      <c r="C16" s="68" t="s">
        <v>101</v>
      </c>
      <c r="D16" s="68">
        <v>1567.3645536616382</v>
      </c>
      <c r="E16" s="68">
        <v>1567.3645536616382</v>
      </c>
    </row>
    <row r="17" ht="14.25" customHeight="1"/>
    <row r="18" ht="14.25" customHeight="1"/>
    <row r="19" ht="14.25" customHeight="1">
      <c r="A19" s="17" t="s">
        <v>102</v>
      </c>
    </row>
    <row r="20" ht="14.25" customHeight="1">
      <c r="B20" s="67" t="s">
        <v>96</v>
      </c>
      <c r="C20" s="67" t="s">
        <v>97</v>
      </c>
      <c r="D20" s="67" t="s">
        <v>98</v>
      </c>
      <c r="E20" s="67" t="s">
        <v>99</v>
      </c>
      <c r="F20" s="67" t="s">
        <v>103</v>
      </c>
    </row>
    <row r="21" ht="14.25" customHeight="1">
      <c r="B21" s="69" t="s">
        <v>104</v>
      </c>
      <c r="C21" s="69" t="s">
        <v>105</v>
      </c>
      <c r="D21" s="69">
        <v>78.11774066808393</v>
      </c>
      <c r="E21" s="69">
        <v>78.11774066808393</v>
      </c>
      <c r="F21" s="69" t="s">
        <v>106</v>
      </c>
    </row>
    <row r="22" ht="14.25" customHeight="1">
      <c r="B22" s="69" t="s">
        <v>107</v>
      </c>
      <c r="C22" s="69" t="s">
        <v>108</v>
      </c>
      <c r="D22" s="69">
        <v>31.975652795842638</v>
      </c>
      <c r="E22" s="69">
        <v>31.975652795842638</v>
      </c>
      <c r="F22" s="69" t="s">
        <v>106</v>
      </c>
    </row>
    <row r="23" ht="14.25" customHeight="1">
      <c r="B23" s="69" t="s">
        <v>109</v>
      </c>
      <c r="C23" s="69" t="s">
        <v>105</v>
      </c>
      <c r="D23" s="69">
        <v>46.51145306819425</v>
      </c>
      <c r="E23" s="69">
        <v>46.51145306819425</v>
      </c>
      <c r="F23" s="69" t="s">
        <v>106</v>
      </c>
    </row>
    <row r="24" ht="14.25" customHeight="1">
      <c r="B24" s="69" t="s">
        <v>110</v>
      </c>
      <c r="C24" s="69" t="s">
        <v>108</v>
      </c>
      <c r="D24" s="69">
        <v>19.264834037804007</v>
      </c>
      <c r="E24" s="69">
        <v>19.264834037804007</v>
      </c>
      <c r="F24" s="69" t="s">
        <v>106</v>
      </c>
    </row>
    <row r="25" ht="14.25" customHeight="1">
      <c r="B25" s="69" t="s">
        <v>111</v>
      </c>
      <c r="C25" s="69" t="s">
        <v>105</v>
      </c>
      <c r="D25" s="69">
        <v>10.895821669133904</v>
      </c>
      <c r="E25" s="69">
        <v>10.895821669133904</v>
      </c>
      <c r="F25" s="69" t="s">
        <v>106</v>
      </c>
    </row>
    <row r="26" ht="14.25" customHeight="1">
      <c r="B26" s="69" t="s">
        <v>112</v>
      </c>
      <c r="C26" s="69" t="s">
        <v>108</v>
      </c>
      <c r="D26" s="69">
        <v>3.207950947729023</v>
      </c>
      <c r="E26" s="69">
        <v>3.207950947729023</v>
      </c>
      <c r="F26" s="69" t="s">
        <v>106</v>
      </c>
    </row>
    <row r="27" ht="14.25" customHeight="1">
      <c r="B27" s="69" t="s">
        <v>113</v>
      </c>
      <c r="C27" s="69" t="s">
        <v>105</v>
      </c>
      <c r="D27" s="69">
        <v>1.5257889374163426E-5</v>
      </c>
      <c r="E27" s="69">
        <v>1.5257889374163426E-5</v>
      </c>
      <c r="F27" s="69" t="s">
        <v>106</v>
      </c>
    </row>
    <row r="28" ht="14.25" customHeight="1">
      <c r="B28" s="69" t="s">
        <v>114</v>
      </c>
      <c r="C28" s="69" t="s">
        <v>108</v>
      </c>
      <c r="D28" s="69">
        <v>12.430499681934469</v>
      </c>
      <c r="E28" s="69">
        <v>12.430499681934469</v>
      </c>
      <c r="F28" s="69" t="s">
        <v>106</v>
      </c>
    </row>
    <row r="29" ht="14.25" customHeight="1">
      <c r="B29" s="69" t="s">
        <v>115</v>
      </c>
      <c r="C29" s="69" t="s">
        <v>105</v>
      </c>
      <c r="D29" s="69">
        <v>15.700842448103323</v>
      </c>
      <c r="E29" s="69">
        <v>15.700842448103323</v>
      </c>
      <c r="F29" s="69" t="s">
        <v>106</v>
      </c>
    </row>
    <row r="30" ht="14.25" customHeight="1">
      <c r="B30" s="69" t="s">
        <v>116</v>
      </c>
      <c r="C30" s="69" t="s">
        <v>108</v>
      </c>
      <c r="D30" s="69">
        <v>46.083500232518425</v>
      </c>
      <c r="E30" s="69">
        <v>46.083500232518425</v>
      </c>
      <c r="F30" s="69" t="s">
        <v>106</v>
      </c>
    </row>
    <row r="31" ht="14.25" customHeight="1">
      <c r="B31" s="69" t="s">
        <v>117</v>
      </c>
      <c r="C31" s="69" t="s">
        <v>42</v>
      </c>
      <c r="D31" s="69">
        <v>0.0</v>
      </c>
      <c r="E31" s="69">
        <v>0.0</v>
      </c>
      <c r="F31" s="69" t="s">
        <v>118</v>
      </c>
    </row>
    <row r="32" ht="14.25" customHeight="1">
      <c r="B32" s="69" t="s">
        <v>119</v>
      </c>
      <c r="C32" s="69" t="s">
        <v>42</v>
      </c>
      <c r="D32" s="69">
        <v>0.0</v>
      </c>
      <c r="E32" s="69">
        <v>0.0</v>
      </c>
      <c r="F32" s="69" t="s">
        <v>118</v>
      </c>
    </row>
    <row r="33" ht="14.25" customHeight="1">
      <c r="B33" s="69" t="s">
        <v>120</v>
      </c>
      <c r="C33" s="69" t="s">
        <v>42</v>
      </c>
      <c r="D33" s="69">
        <v>0.0</v>
      </c>
      <c r="E33" s="69">
        <v>0.0</v>
      </c>
      <c r="F33" s="69" t="s">
        <v>118</v>
      </c>
    </row>
    <row r="34" ht="14.25" customHeight="1">
      <c r="B34" s="69" t="s">
        <v>121</v>
      </c>
      <c r="C34" s="69" t="s">
        <v>42</v>
      </c>
      <c r="D34" s="69">
        <v>0.0</v>
      </c>
      <c r="E34" s="69">
        <v>0.0</v>
      </c>
      <c r="F34" s="69" t="s">
        <v>118</v>
      </c>
    </row>
    <row r="35" ht="14.25" customHeight="1">
      <c r="B35" s="69" t="s">
        <v>122</v>
      </c>
      <c r="C35" s="69" t="s">
        <v>42</v>
      </c>
      <c r="D35" s="69">
        <v>1.0</v>
      </c>
      <c r="E35" s="69">
        <v>1.0</v>
      </c>
      <c r="F35" s="69" t="s">
        <v>118</v>
      </c>
    </row>
    <row r="36" ht="14.25" customHeight="1">
      <c r="B36" s="69" t="s">
        <v>123</v>
      </c>
      <c r="C36" s="69" t="s">
        <v>42</v>
      </c>
      <c r="D36" s="69">
        <v>1.0</v>
      </c>
      <c r="E36" s="69">
        <v>1.0</v>
      </c>
      <c r="F36" s="69" t="s">
        <v>118</v>
      </c>
    </row>
    <row r="37" ht="14.25" customHeight="1">
      <c r="B37" s="69" t="s">
        <v>124</v>
      </c>
      <c r="C37" s="69" t="s">
        <v>42</v>
      </c>
      <c r="D37" s="69">
        <v>1.0</v>
      </c>
      <c r="E37" s="69">
        <v>1.0</v>
      </c>
      <c r="F37" s="69" t="s">
        <v>118</v>
      </c>
    </row>
    <row r="38" ht="14.25" customHeight="1">
      <c r="B38" s="69" t="s">
        <v>125</v>
      </c>
      <c r="C38" s="69" t="s">
        <v>42</v>
      </c>
      <c r="D38" s="69">
        <v>1.0</v>
      </c>
      <c r="E38" s="69">
        <v>1.0</v>
      </c>
      <c r="F38" s="69" t="s">
        <v>118</v>
      </c>
    </row>
    <row r="39" ht="14.25" customHeight="1">
      <c r="B39" s="69" t="s">
        <v>126</v>
      </c>
      <c r="C39" s="69" t="s">
        <v>42</v>
      </c>
      <c r="D39" s="69">
        <v>0.0</v>
      </c>
      <c r="E39" s="69">
        <v>0.0</v>
      </c>
      <c r="F39" s="69" t="s">
        <v>118</v>
      </c>
    </row>
    <row r="40" ht="14.25" customHeight="1">
      <c r="B40" s="69" t="s">
        <v>127</v>
      </c>
      <c r="C40" s="69" t="s">
        <v>42</v>
      </c>
      <c r="D40" s="69">
        <v>0.0</v>
      </c>
      <c r="E40" s="69">
        <v>0.0</v>
      </c>
      <c r="F40" s="69" t="s">
        <v>118</v>
      </c>
    </row>
    <row r="41" ht="14.25" customHeight="1">
      <c r="B41" s="69" t="s">
        <v>128</v>
      </c>
      <c r="C41" s="69" t="s">
        <v>42</v>
      </c>
      <c r="D41" s="69">
        <v>0.0</v>
      </c>
      <c r="E41" s="69">
        <v>0.0</v>
      </c>
      <c r="F41" s="69" t="s">
        <v>118</v>
      </c>
    </row>
    <row r="42" ht="14.25" customHeight="1">
      <c r="B42" s="69" t="s">
        <v>129</v>
      </c>
      <c r="C42" s="69" t="s">
        <v>42</v>
      </c>
      <c r="D42" s="69">
        <v>0.0</v>
      </c>
      <c r="E42" s="69">
        <v>0.0</v>
      </c>
      <c r="F42" s="69" t="s">
        <v>118</v>
      </c>
    </row>
    <row r="43" ht="14.25" customHeight="1">
      <c r="B43" s="69" t="s">
        <v>130</v>
      </c>
      <c r="C43" s="69" t="s">
        <v>42</v>
      </c>
      <c r="D43" s="69">
        <v>0.0</v>
      </c>
      <c r="E43" s="69">
        <v>0.0</v>
      </c>
      <c r="F43" s="69" t="s">
        <v>118</v>
      </c>
    </row>
    <row r="44" ht="14.25" customHeight="1">
      <c r="B44" s="69" t="s">
        <v>131</v>
      </c>
      <c r="C44" s="69" t="s">
        <v>42</v>
      </c>
      <c r="D44" s="69">
        <v>0.0</v>
      </c>
      <c r="E44" s="69">
        <v>0.0</v>
      </c>
      <c r="F44" s="69" t="s">
        <v>118</v>
      </c>
    </row>
    <row r="45" ht="14.25" customHeight="1">
      <c r="B45" s="69" t="s">
        <v>132</v>
      </c>
      <c r="C45" s="69" t="s">
        <v>42</v>
      </c>
      <c r="D45" s="69">
        <v>0.0</v>
      </c>
      <c r="E45" s="69">
        <v>0.0</v>
      </c>
      <c r="F45" s="69" t="s">
        <v>118</v>
      </c>
    </row>
    <row r="46" ht="14.25" customHeight="1">
      <c r="B46" s="69" t="s">
        <v>133</v>
      </c>
      <c r="C46" s="69" t="s">
        <v>42</v>
      </c>
      <c r="D46" s="69">
        <v>0.0</v>
      </c>
      <c r="E46" s="69">
        <v>0.0</v>
      </c>
      <c r="F46" s="69" t="s">
        <v>118</v>
      </c>
    </row>
    <row r="47" ht="14.25" customHeight="1">
      <c r="B47" s="69" t="s">
        <v>134</v>
      </c>
      <c r="C47" s="69" t="s">
        <v>42</v>
      </c>
      <c r="D47" s="69">
        <v>0.0</v>
      </c>
      <c r="E47" s="69">
        <v>0.0</v>
      </c>
      <c r="F47" s="69" t="s">
        <v>118</v>
      </c>
    </row>
    <row r="48" ht="14.25" customHeight="1">
      <c r="B48" s="69" t="s">
        <v>135</v>
      </c>
      <c r="C48" s="69" t="s">
        <v>42</v>
      </c>
      <c r="D48" s="69">
        <v>0.0</v>
      </c>
      <c r="E48" s="69">
        <v>0.0</v>
      </c>
      <c r="F48" s="69" t="s">
        <v>118</v>
      </c>
    </row>
    <row r="49" ht="14.25" customHeight="1">
      <c r="B49" s="69" t="s">
        <v>136</v>
      </c>
      <c r="C49" s="69" t="s">
        <v>42</v>
      </c>
      <c r="D49" s="69">
        <v>0.0</v>
      </c>
      <c r="E49" s="69">
        <v>0.0</v>
      </c>
      <c r="F49" s="69" t="s">
        <v>118</v>
      </c>
    </row>
    <row r="50" ht="14.25" customHeight="1">
      <c r="B50" s="69" t="s">
        <v>137</v>
      </c>
      <c r="C50" s="69" t="s">
        <v>42</v>
      </c>
      <c r="D50" s="69">
        <v>1.0</v>
      </c>
      <c r="E50" s="69">
        <v>1.0</v>
      </c>
      <c r="F50" s="69" t="s">
        <v>118</v>
      </c>
    </row>
    <row r="51" ht="14.25" customHeight="1">
      <c r="B51" s="69" t="s">
        <v>138</v>
      </c>
      <c r="C51" s="69" t="s">
        <v>42</v>
      </c>
      <c r="D51" s="69">
        <v>0.0</v>
      </c>
      <c r="E51" s="69">
        <v>0.0</v>
      </c>
      <c r="F51" s="69" t="s">
        <v>118</v>
      </c>
    </row>
    <row r="52" ht="14.25" customHeight="1">
      <c r="B52" s="69" t="s">
        <v>139</v>
      </c>
      <c r="C52" s="69" t="s">
        <v>42</v>
      </c>
      <c r="D52" s="69">
        <v>0.0</v>
      </c>
      <c r="E52" s="69">
        <v>0.0</v>
      </c>
      <c r="F52" s="69" t="s">
        <v>118</v>
      </c>
    </row>
    <row r="53" ht="14.25" customHeight="1">
      <c r="B53" s="69" t="s">
        <v>140</v>
      </c>
      <c r="C53" s="69" t="s">
        <v>42</v>
      </c>
      <c r="D53" s="69">
        <v>0.0</v>
      </c>
      <c r="E53" s="69">
        <v>0.0</v>
      </c>
      <c r="F53" s="69" t="s">
        <v>118</v>
      </c>
    </row>
    <row r="54" ht="14.25" customHeight="1">
      <c r="B54" s="69" t="s">
        <v>141</v>
      </c>
      <c r="C54" s="69" t="s">
        <v>42</v>
      </c>
      <c r="D54" s="69">
        <v>0.0</v>
      </c>
      <c r="E54" s="69">
        <v>0.0</v>
      </c>
      <c r="F54" s="69" t="s">
        <v>118</v>
      </c>
    </row>
    <row r="55" ht="14.25" customHeight="1">
      <c r="B55" s="69" t="s">
        <v>142</v>
      </c>
      <c r="C55" s="69" t="s">
        <v>42</v>
      </c>
      <c r="D55" s="69">
        <v>1.0</v>
      </c>
      <c r="E55" s="69">
        <v>1.0</v>
      </c>
      <c r="F55" s="69" t="s">
        <v>118</v>
      </c>
    </row>
    <row r="56" ht="14.25" customHeight="1">
      <c r="B56" s="69" t="s">
        <v>143</v>
      </c>
      <c r="C56" s="69" t="s">
        <v>42</v>
      </c>
      <c r="D56" s="69">
        <v>0.0</v>
      </c>
      <c r="E56" s="69">
        <v>0.0</v>
      </c>
      <c r="F56" s="69" t="s">
        <v>118</v>
      </c>
    </row>
    <row r="57" ht="14.25" customHeight="1">
      <c r="B57" s="69" t="s">
        <v>144</v>
      </c>
      <c r="C57" s="69" t="s">
        <v>42</v>
      </c>
      <c r="D57" s="69">
        <v>0.0</v>
      </c>
      <c r="E57" s="69">
        <v>0.0</v>
      </c>
      <c r="F57" s="69" t="s">
        <v>118</v>
      </c>
    </row>
    <row r="58" ht="14.25" customHeight="1">
      <c r="B58" s="69" t="s">
        <v>145</v>
      </c>
      <c r="C58" s="69" t="s">
        <v>42</v>
      </c>
      <c r="D58" s="69">
        <v>0.0</v>
      </c>
      <c r="E58" s="69">
        <v>0.0</v>
      </c>
      <c r="F58" s="69" t="s">
        <v>118</v>
      </c>
    </row>
    <row r="59" ht="14.25" customHeight="1">
      <c r="B59" s="69" t="s">
        <v>146</v>
      </c>
      <c r="C59" s="69" t="s">
        <v>42</v>
      </c>
      <c r="D59" s="69">
        <v>1.0</v>
      </c>
      <c r="E59" s="69">
        <v>1.0</v>
      </c>
      <c r="F59" s="69" t="s">
        <v>118</v>
      </c>
    </row>
    <row r="60" ht="14.25" customHeight="1">
      <c r="B60" s="69" t="s">
        <v>147</v>
      </c>
      <c r="C60" s="69" t="s">
        <v>42</v>
      </c>
      <c r="D60" s="69">
        <v>1.0</v>
      </c>
      <c r="E60" s="69">
        <v>1.0</v>
      </c>
      <c r="F60" s="69" t="s">
        <v>118</v>
      </c>
    </row>
    <row r="61" ht="14.25" customHeight="1">
      <c r="B61" s="69" t="s">
        <v>148</v>
      </c>
      <c r="C61" s="69" t="s">
        <v>42</v>
      </c>
      <c r="D61" s="69">
        <v>0.0</v>
      </c>
      <c r="E61" s="69">
        <v>0.0</v>
      </c>
      <c r="F61" s="69" t="s">
        <v>118</v>
      </c>
    </row>
    <row r="62" ht="14.25" customHeight="1">
      <c r="B62" s="69" t="s">
        <v>149</v>
      </c>
      <c r="C62" s="69" t="s">
        <v>42</v>
      </c>
      <c r="D62" s="69">
        <v>0.0</v>
      </c>
      <c r="E62" s="69">
        <v>0.0</v>
      </c>
      <c r="F62" s="69" t="s">
        <v>118</v>
      </c>
    </row>
    <row r="63" ht="14.25" customHeight="1">
      <c r="B63" s="69" t="s">
        <v>150</v>
      </c>
      <c r="C63" s="69" t="s">
        <v>42</v>
      </c>
      <c r="D63" s="69">
        <v>0.0</v>
      </c>
      <c r="E63" s="69">
        <v>0.0</v>
      </c>
      <c r="F63" s="69" t="s">
        <v>118</v>
      </c>
    </row>
    <row r="64" ht="14.25" customHeight="1">
      <c r="B64" s="69" t="s">
        <v>151</v>
      </c>
      <c r="C64" s="69" t="s">
        <v>42</v>
      </c>
      <c r="D64" s="69">
        <v>0.0</v>
      </c>
      <c r="E64" s="69">
        <v>0.0</v>
      </c>
      <c r="F64" s="69" t="s">
        <v>118</v>
      </c>
    </row>
    <row r="65" ht="14.25" customHeight="1">
      <c r="B65" s="69" t="s">
        <v>152</v>
      </c>
      <c r="C65" s="69" t="s">
        <v>42</v>
      </c>
      <c r="D65" s="69">
        <v>0.0</v>
      </c>
      <c r="E65" s="69">
        <v>0.0</v>
      </c>
      <c r="F65" s="69" t="s">
        <v>118</v>
      </c>
    </row>
    <row r="66" ht="14.25" customHeight="1">
      <c r="B66" s="69" t="s">
        <v>153</v>
      </c>
      <c r="C66" s="69" t="s">
        <v>42</v>
      </c>
      <c r="D66" s="69">
        <v>0.0</v>
      </c>
      <c r="E66" s="69">
        <v>0.0</v>
      </c>
      <c r="F66" s="69" t="s">
        <v>118</v>
      </c>
    </row>
    <row r="67" ht="14.25" customHeight="1">
      <c r="B67" s="69" t="s">
        <v>154</v>
      </c>
      <c r="C67" s="69" t="s">
        <v>42</v>
      </c>
      <c r="D67" s="69">
        <v>0.0</v>
      </c>
      <c r="E67" s="69">
        <v>0.0</v>
      </c>
      <c r="F67" s="69" t="s">
        <v>118</v>
      </c>
    </row>
    <row r="68" ht="14.25" customHeight="1">
      <c r="B68" s="69" t="s">
        <v>155</v>
      </c>
      <c r="C68" s="69" t="s">
        <v>42</v>
      </c>
      <c r="D68" s="69">
        <v>0.0</v>
      </c>
      <c r="E68" s="69">
        <v>0.0</v>
      </c>
      <c r="F68" s="69" t="s">
        <v>118</v>
      </c>
    </row>
    <row r="69" ht="14.25" customHeight="1">
      <c r="B69" s="69" t="s">
        <v>156</v>
      </c>
      <c r="C69" s="69" t="s">
        <v>42</v>
      </c>
      <c r="D69" s="69">
        <v>0.0</v>
      </c>
      <c r="E69" s="69">
        <v>0.0</v>
      </c>
      <c r="F69" s="69" t="s">
        <v>118</v>
      </c>
    </row>
    <row r="70" ht="14.25" customHeight="1">
      <c r="B70" s="69" t="s">
        <v>157</v>
      </c>
      <c r="C70" s="69" t="s">
        <v>42</v>
      </c>
      <c r="D70" s="69">
        <v>0.0</v>
      </c>
      <c r="E70" s="69">
        <v>0.0</v>
      </c>
      <c r="F70" s="69" t="s">
        <v>118</v>
      </c>
    </row>
    <row r="71" ht="14.25" customHeight="1">
      <c r="B71" s="69" t="s">
        <v>158</v>
      </c>
      <c r="C71" s="69" t="s">
        <v>42</v>
      </c>
      <c r="D71" s="69">
        <v>0.0</v>
      </c>
      <c r="E71" s="69">
        <v>0.0</v>
      </c>
      <c r="F71" s="69" t="s">
        <v>118</v>
      </c>
    </row>
    <row r="72" ht="14.25" customHeight="1">
      <c r="B72" s="69" t="s">
        <v>159</v>
      </c>
      <c r="C72" s="69" t="s">
        <v>42</v>
      </c>
      <c r="D72" s="69">
        <v>0.0</v>
      </c>
      <c r="E72" s="69">
        <v>0.0</v>
      </c>
      <c r="F72" s="69" t="s">
        <v>118</v>
      </c>
    </row>
    <row r="73" ht="14.25" customHeight="1">
      <c r="B73" s="69" t="s">
        <v>160</v>
      </c>
      <c r="C73" s="69" t="s">
        <v>42</v>
      </c>
      <c r="D73" s="69">
        <v>0.0</v>
      </c>
      <c r="E73" s="69">
        <v>0.0</v>
      </c>
      <c r="F73" s="69" t="s">
        <v>118</v>
      </c>
    </row>
    <row r="74" ht="14.25" customHeight="1">
      <c r="B74" s="69" t="s">
        <v>161</v>
      </c>
      <c r="C74" s="69" t="s">
        <v>42</v>
      </c>
      <c r="D74" s="69">
        <v>1.0</v>
      </c>
      <c r="E74" s="69">
        <v>1.0</v>
      </c>
      <c r="F74" s="69" t="s">
        <v>118</v>
      </c>
    </row>
    <row r="75" ht="14.25" customHeight="1">
      <c r="B75" s="69" t="s">
        <v>162</v>
      </c>
      <c r="C75" s="69" t="s">
        <v>42</v>
      </c>
      <c r="D75" s="69">
        <v>0.0</v>
      </c>
      <c r="E75" s="69">
        <v>0.0</v>
      </c>
      <c r="F75" s="69" t="s">
        <v>118</v>
      </c>
    </row>
    <row r="76" ht="14.25" customHeight="1">
      <c r="B76" s="69" t="s">
        <v>163</v>
      </c>
      <c r="C76" s="69" t="s">
        <v>42</v>
      </c>
      <c r="D76" s="69">
        <v>0.0</v>
      </c>
      <c r="E76" s="69">
        <v>0.0</v>
      </c>
      <c r="F76" s="69" t="s">
        <v>118</v>
      </c>
    </row>
    <row r="77" ht="14.25" customHeight="1">
      <c r="B77" s="69" t="s">
        <v>164</v>
      </c>
      <c r="C77" s="69" t="s">
        <v>42</v>
      </c>
      <c r="D77" s="69">
        <v>0.0</v>
      </c>
      <c r="E77" s="69">
        <v>0.0</v>
      </c>
      <c r="F77" s="69" t="s">
        <v>118</v>
      </c>
    </row>
    <row r="78" ht="14.25" customHeight="1">
      <c r="B78" s="69" t="s">
        <v>165</v>
      </c>
      <c r="C78" s="69" t="s">
        <v>42</v>
      </c>
      <c r="D78" s="69">
        <v>0.0</v>
      </c>
      <c r="E78" s="69">
        <v>0.0</v>
      </c>
      <c r="F78" s="69" t="s">
        <v>118</v>
      </c>
    </row>
    <row r="79" ht="14.25" customHeight="1">
      <c r="B79" s="69" t="s">
        <v>166</v>
      </c>
      <c r="C79" s="69" t="s">
        <v>42</v>
      </c>
      <c r="D79" s="69">
        <v>0.0</v>
      </c>
      <c r="E79" s="69">
        <v>0.0</v>
      </c>
      <c r="F79" s="69" t="s">
        <v>118</v>
      </c>
    </row>
    <row r="80" ht="14.25" customHeight="1">
      <c r="B80" s="69" t="s">
        <v>167</v>
      </c>
      <c r="C80" s="69" t="s">
        <v>42</v>
      </c>
      <c r="D80" s="69">
        <v>0.0</v>
      </c>
      <c r="E80" s="69">
        <v>0.0</v>
      </c>
      <c r="F80" s="69" t="s">
        <v>118</v>
      </c>
    </row>
    <row r="81" ht="14.25" customHeight="1">
      <c r="B81" s="69" t="s">
        <v>168</v>
      </c>
      <c r="C81" s="69" t="s">
        <v>42</v>
      </c>
      <c r="D81" s="69">
        <v>0.0</v>
      </c>
      <c r="E81" s="69">
        <v>0.0</v>
      </c>
      <c r="F81" s="69" t="s">
        <v>118</v>
      </c>
    </row>
    <row r="82" ht="14.25" customHeight="1">
      <c r="B82" s="69" t="s">
        <v>169</v>
      </c>
      <c r="C82" s="69" t="s">
        <v>42</v>
      </c>
      <c r="D82" s="69">
        <v>0.0</v>
      </c>
      <c r="E82" s="69">
        <v>0.0</v>
      </c>
      <c r="F82" s="69" t="s">
        <v>118</v>
      </c>
    </row>
    <row r="83" ht="14.25" customHeight="1">
      <c r="B83" s="69" t="s">
        <v>170</v>
      </c>
      <c r="C83" s="69" t="s">
        <v>42</v>
      </c>
      <c r="D83" s="69">
        <v>0.0</v>
      </c>
      <c r="E83" s="69">
        <v>0.0</v>
      </c>
      <c r="F83" s="69" t="s">
        <v>118</v>
      </c>
    </row>
    <row r="84" ht="14.25" customHeight="1">
      <c r="B84" s="69" t="s">
        <v>171</v>
      </c>
      <c r="C84" s="69" t="s">
        <v>42</v>
      </c>
      <c r="D84" s="69">
        <v>1.0</v>
      </c>
      <c r="E84" s="69">
        <v>1.0</v>
      </c>
      <c r="F84" s="69" t="s">
        <v>118</v>
      </c>
    </row>
    <row r="85" ht="14.25" customHeight="1">
      <c r="B85" s="69" t="s">
        <v>172</v>
      </c>
      <c r="C85" s="69" t="s">
        <v>42</v>
      </c>
      <c r="D85" s="69">
        <v>0.0</v>
      </c>
      <c r="E85" s="69">
        <v>0.0</v>
      </c>
      <c r="F85" s="69" t="s">
        <v>118</v>
      </c>
    </row>
    <row r="86" ht="14.25" customHeight="1">
      <c r="B86" s="69" t="s">
        <v>173</v>
      </c>
      <c r="C86" s="69" t="s">
        <v>42</v>
      </c>
      <c r="D86" s="69">
        <v>0.0</v>
      </c>
      <c r="E86" s="69">
        <v>0.0</v>
      </c>
      <c r="F86" s="69" t="s">
        <v>118</v>
      </c>
    </row>
    <row r="87" ht="14.25" customHeight="1">
      <c r="B87" s="69" t="s">
        <v>174</v>
      </c>
      <c r="C87" s="69" t="s">
        <v>42</v>
      </c>
      <c r="D87" s="69">
        <v>0.0</v>
      </c>
      <c r="E87" s="69">
        <v>0.0</v>
      </c>
      <c r="F87" s="69" t="s">
        <v>118</v>
      </c>
    </row>
    <row r="88" ht="14.25" customHeight="1">
      <c r="B88" s="69" t="s">
        <v>175</v>
      </c>
      <c r="C88" s="69" t="s">
        <v>42</v>
      </c>
      <c r="D88" s="69">
        <v>0.0</v>
      </c>
      <c r="E88" s="69">
        <v>0.0</v>
      </c>
      <c r="F88" s="69" t="s">
        <v>118</v>
      </c>
    </row>
    <row r="89" ht="14.25" customHeight="1">
      <c r="B89" s="69" t="s">
        <v>176</v>
      </c>
      <c r="C89" s="69" t="s">
        <v>42</v>
      </c>
      <c r="D89" s="69">
        <v>0.0</v>
      </c>
      <c r="E89" s="69">
        <v>0.0</v>
      </c>
      <c r="F89" s="69" t="s">
        <v>118</v>
      </c>
    </row>
    <row r="90" ht="14.25" customHeight="1">
      <c r="B90" s="69" t="s">
        <v>177</v>
      </c>
      <c r="C90" s="69" t="s">
        <v>42</v>
      </c>
      <c r="D90" s="69">
        <v>0.0</v>
      </c>
      <c r="E90" s="69">
        <v>0.0</v>
      </c>
      <c r="F90" s="69" t="s">
        <v>118</v>
      </c>
    </row>
    <row r="91" ht="14.25" customHeight="1">
      <c r="B91" s="69" t="s">
        <v>178</v>
      </c>
      <c r="C91" s="69" t="s">
        <v>42</v>
      </c>
      <c r="D91" s="69">
        <v>1.0</v>
      </c>
      <c r="E91" s="69">
        <v>1.0</v>
      </c>
      <c r="F91" s="69" t="s">
        <v>118</v>
      </c>
    </row>
    <row r="92" ht="14.25" customHeight="1">
      <c r="B92" s="69" t="s">
        <v>179</v>
      </c>
      <c r="C92" s="69" t="s">
        <v>42</v>
      </c>
      <c r="D92" s="69">
        <v>0.0</v>
      </c>
      <c r="E92" s="69">
        <v>0.0</v>
      </c>
      <c r="F92" s="69" t="s">
        <v>118</v>
      </c>
    </row>
    <row r="93" ht="14.25" customHeight="1">
      <c r="B93" s="69" t="s">
        <v>180</v>
      </c>
      <c r="C93" s="69" t="s">
        <v>42</v>
      </c>
      <c r="D93" s="69">
        <v>0.0</v>
      </c>
      <c r="E93" s="69">
        <v>0.0</v>
      </c>
      <c r="F93" s="69" t="s">
        <v>118</v>
      </c>
    </row>
    <row r="94" ht="14.25" customHeight="1">
      <c r="B94" s="69" t="s">
        <v>181</v>
      </c>
      <c r="C94" s="69" t="s">
        <v>42</v>
      </c>
      <c r="D94" s="69">
        <v>0.0</v>
      </c>
      <c r="E94" s="69">
        <v>0.0</v>
      </c>
      <c r="F94" s="69" t="s">
        <v>118</v>
      </c>
    </row>
    <row r="95" ht="14.25" customHeight="1">
      <c r="B95" s="69" t="s">
        <v>182</v>
      </c>
      <c r="C95" s="69" t="s">
        <v>42</v>
      </c>
      <c r="D95" s="69">
        <v>0.0</v>
      </c>
      <c r="E95" s="69">
        <v>0.0</v>
      </c>
      <c r="F95" s="69" t="s">
        <v>118</v>
      </c>
    </row>
    <row r="96" ht="14.25" customHeight="1">
      <c r="B96" s="69" t="s">
        <v>183</v>
      </c>
      <c r="C96" s="69" t="s">
        <v>42</v>
      </c>
      <c r="D96" s="69">
        <v>0.0</v>
      </c>
      <c r="E96" s="69">
        <v>0.0</v>
      </c>
      <c r="F96" s="69" t="s">
        <v>118</v>
      </c>
    </row>
    <row r="97" ht="14.25" customHeight="1">
      <c r="B97" s="69" t="s">
        <v>184</v>
      </c>
      <c r="C97" s="69" t="s">
        <v>42</v>
      </c>
      <c r="D97" s="69">
        <v>0.0</v>
      </c>
      <c r="E97" s="69">
        <v>0.0</v>
      </c>
      <c r="F97" s="69" t="s">
        <v>118</v>
      </c>
    </row>
    <row r="98" ht="14.25" customHeight="1">
      <c r="B98" s="69" t="s">
        <v>185</v>
      </c>
      <c r="C98" s="69" t="s">
        <v>42</v>
      </c>
      <c r="D98" s="69">
        <v>0.0</v>
      </c>
      <c r="E98" s="69">
        <v>0.0</v>
      </c>
      <c r="F98" s="69" t="s">
        <v>118</v>
      </c>
    </row>
    <row r="99" ht="14.25" customHeight="1">
      <c r="B99" s="69" t="s">
        <v>186</v>
      </c>
      <c r="C99" s="69" t="s">
        <v>42</v>
      </c>
      <c r="D99" s="69">
        <v>0.0</v>
      </c>
      <c r="E99" s="69">
        <v>0.0</v>
      </c>
      <c r="F99" s="69" t="s">
        <v>118</v>
      </c>
    </row>
    <row r="100" ht="14.25" customHeight="1">
      <c r="B100" s="69" t="s">
        <v>187</v>
      </c>
      <c r="C100" s="69" t="s">
        <v>42</v>
      </c>
      <c r="D100" s="69">
        <v>0.0</v>
      </c>
      <c r="E100" s="69">
        <v>0.0</v>
      </c>
      <c r="F100" s="69" t="s">
        <v>118</v>
      </c>
    </row>
    <row r="101" ht="14.25" customHeight="1">
      <c r="B101" s="69" t="s">
        <v>188</v>
      </c>
      <c r="C101" s="69" t="s">
        <v>42</v>
      </c>
      <c r="D101" s="69">
        <v>0.0</v>
      </c>
      <c r="E101" s="69">
        <v>0.0</v>
      </c>
      <c r="F101" s="69" t="s">
        <v>118</v>
      </c>
    </row>
    <row r="102" ht="14.25" customHeight="1">
      <c r="B102" s="69" t="s">
        <v>189</v>
      </c>
      <c r="C102" s="69" t="s">
        <v>42</v>
      </c>
      <c r="D102" s="69">
        <v>0.0</v>
      </c>
      <c r="E102" s="69">
        <v>0.0</v>
      </c>
      <c r="F102" s="69" t="s">
        <v>118</v>
      </c>
    </row>
    <row r="103" ht="14.25" customHeight="1">
      <c r="B103" s="69" t="s">
        <v>190</v>
      </c>
      <c r="C103" s="69" t="s">
        <v>42</v>
      </c>
      <c r="D103" s="69">
        <v>1.0</v>
      </c>
      <c r="E103" s="69">
        <v>1.0</v>
      </c>
      <c r="F103" s="69" t="s">
        <v>118</v>
      </c>
    </row>
    <row r="104" ht="14.25" customHeight="1">
      <c r="B104" s="69" t="s">
        <v>191</v>
      </c>
      <c r="C104" s="69" t="s">
        <v>42</v>
      </c>
      <c r="D104" s="69">
        <v>0.0</v>
      </c>
      <c r="E104" s="69">
        <v>0.0</v>
      </c>
      <c r="F104" s="69" t="s">
        <v>118</v>
      </c>
    </row>
    <row r="105" ht="14.25" customHeight="1">
      <c r="B105" s="69" t="s">
        <v>192</v>
      </c>
      <c r="C105" s="69" t="s">
        <v>42</v>
      </c>
      <c r="D105" s="69">
        <v>1.0</v>
      </c>
      <c r="E105" s="69">
        <v>1.0</v>
      </c>
      <c r="F105" s="69" t="s">
        <v>118</v>
      </c>
    </row>
    <row r="106" ht="14.25" customHeight="1">
      <c r="B106" s="69" t="s">
        <v>193</v>
      </c>
      <c r="C106" s="69" t="s">
        <v>42</v>
      </c>
      <c r="D106" s="69">
        <v>0.0</v>
      </c>
      <c r="E106" s="69">
        <v>0.0</v>
      </c>
      <c r="F106" s="69" t="s">
        <v>118</v>
      </c>
    </row>
    <row r="107" ht="14.25" customHeight="1">
      <c r="B107" s="69" t="s">
        <v>194</v>
      </c>
      <c r="C107" s="69" t="s">
        <v>42</v>
      </c>
      <c r="D107" s="69">
        <v>0.0</v>
      </c>
      <c r="E107" s="69">
        <v>0.0</v>
      </c>
      <c r="F107" s="69" t="s">
        <v>118</v>
      </c>
    </row>
    <row r="108" ht="14.25" customHeight="1">
      <c r="B108" s="69" t="s">
        <v>195</v>
      </c>
      <c r="C108" s="69" t="s">
        <v>42</v>
      </c>
      <c r="D108" s="69">
        <v>0.0</v>
      </c>
      <c r="E108" s="69">
        <v>0.0</v>
      </c>
      <c r="F108" s="69" t="s">
        <v>118</v>
      </c>
    </row>
    <row r="109" ht="14.25" customHeight="1">
      <c r="B109" s="69" t="s">
        <v>196</v>
      </c>
      <c r="C109" s="69" t="s">
        <v>42</v>
      </c>
      <c r="D109" s="69">
        <v>0.0</v>
      </c>
      <c r="E109" s="69">
        <v>0.0</v>
      </c>
      <c r="F109" s="69" t="s">
        <v>118</v>
      </c>
    </row>
    <row r="110" ht="14.25" customHeight="1">
      <c r="B110" s="69" t="s">
        <v>197</v>
      </c>
      <c r="C110" s="69" t="s">
        <v>42</v>
      </c>
      <c r="D110" s="69">
        <v>0.0</v>
      </c>
      <c r="E110" s="69">
        <v>0.0</v>
      </c>
      <c r="F110" s="69" t="s">
        <v>118</v>
      </c>
    </row>
    <row r="111" ht="14.25" customHeight="1">
      <c r="B111" s="69" t="s">
        <v>198</v>
      </c>
      <c r="C111" s="69" t="s">
        <v>42</v>
      </c>
      <c r="D111" s="69">
        <v>0.0</v>
      </c>
      <c r="E111" s="69">
        <v>0.0</v>
      </c>
      <c r="F111" s="69" t="s">
        <v>118</v>
      </c>
    </row>
    <row r="112" ht="14.25" customHeight="1">
      <c r="B112" s="69" t="s">
        <v>199</v>
      </c>
      <c r="C112" s="69" t="s">
        <v>42</v>
      </c>
      <c r="D112" s="69">
        <v>0.0</v>
      </c>
      <c r="E112" s="69">
        <v>0.0</v>
      </c>
      <c r="F112" s="69" t="s">
        <v>118</v>
      </c>
    </row>
    <row r="113" ht="14.25" customHeight="1">
      <c r="B113" s="69" t="s">
        <v>200</v>
      </c>
      <c r="C113" s="69" t="s">
        <v>42</v>
      </c>
      <c r="D113" s="69">
        <v>0.0</v>
      </c>
      <c r="E113" s="69">
        <v>0.0</v>
      </c>
      <c r="F113" s="69" t="s">
        <v>118</v>
      </c>
    </row>
    <row r="114" ht="14.25" customHeight="1">
      <c r="B114" s="69" t="s">
        <v>201</v>
      </c>
      <c r="C114" s="69" t="s">
        <v>42</v>
      </c>
      <c r="D114" s="69">
        <v>0.0</v>
      </c>
      <c r="E114" s="69">
        <v>0.0</v>
      </c>
      <c r="F114" s="69" t="s">
        <v>118</v>
      </c>
    </row>
    <row r="115" ht="14.25" customHeight="1">
      <c r="B115" s="69" t="s">
        <v>202</v>
      </c>
      <c r="C115" s="69" t="s">
        <v>42</v>
      </c>
      <c r="D115" s="69">
        <v>0.0</v>
      </c>
      <c r="E115" s="69">
        <v>0.0</v>
      </c>
      <c r="F115" s="69" t="s">
        <v>118</v>
      </c>
    </row>
    <row r="116" ht="14.25" customHeight="1">
      <c r="B116" s="69" t="s">
        <v>203</v>
      </c>
      <c r="C116" s="69" t="s">
        <v>42</v>
      </c>
      <c r="D116" s="69">
        <v>1.0</v>
      </c>
      <c r="E116" s="69">
        <v>1.0</v>
      </c>
      <c r="F116" s="69" t="s">
        <v>118</v>
      </c>
    </row>
    <row r="117" ht="14.25" customHeight="1">
      <c r="B117" s="69" t="s">
        <v>204</v>
      </c>
      <c r="C117" s="69" t="s">
        <v>42</v>
      </c>
      <c r="D117" s="69">
        <v>0.0</v>
      </c>
      <c r="E117" s="69">
        <v>0.0</v>
      </c>
      <c r="F117" s="69" t="s">
        <v>118</v>
      </c>
    </row>
    <row r="118" ht="14.25" customHeight="1">
      <c r="B118" s="69" t="s">
        <v>205</v>
      </c>
      <c r="C118" s="69" t="s">
        <v>42</v>
      </c>
      <c r="D118" s="69">
        <v>0.0</v>
      </c>
      <c r="E118" s="69">
        <v>0.0</v>
      </c>
      <c r="F118" s="69" t="s">
        <v>118</v>
      </c>
    </row>
    <row r="119" ht="14.25" customHeight="1">
      <c r="B119" s="69" t="s">
        <v>206</v>
      </c>
      <c r="C119" s="69" t="s">
        <v>42</v>
      </c>
      <c r="D119" s="69">
        <v>0.0</v>
      </c>
      <c r="E119" s="69">
        <v>0.0</v>
      </c>
      <c r="F119" s="69" t="s">
        <v>118</v>
      </c>
    </row>
    <row r="120" ht="14.25" customHeight="1">
      <c r="B120" s="69" t="s">
        <v>207</v>
      </c>
      <c r="C120" s="69" t="s">
        <v>42</v>
      </c>
      <c r="D120" s="69">
        <v>0.0</v>
      </c>
      <c r="E120" s="69">
        <v>0.0</v>
      </c>
      <c r="F120" s="69" t="s">
        <v>118</v>
      </c>
    </row>
    <row r="121" ht="14.25" customHeight="1">
      <c r="B121" s="69" t="s">
        <v>208</v>
      </c>
      <c r="C121" s="69" t="s">
        <v>42</v>
      </c>
      <c r="D121" s="69">
        <v>0.0</v>
      </c>
      <c r="E121" s="69">
        <v>0.0</v>
      </c>
      <c r="F121" s="69" t="s">
        <v>118</v>
      </c>
    </row>
    <row r="122" ht="14.25" customHeight="1">
      <c r="B122" s="69" t="s">
        <v>209</v>
      </c>
      <c r="C122" s="69" t="s">
        <v>42</v>
      </c>
      <c r="D122" s="69">
        <v>1.0</v>
      </c>
      <c r="E122" s="69">
        <v>1.0</v>
      </c>
      <c r="F122" s="69" t="s">
        <v>118</v>
      </c>
    </row>
    <row r="123" ht="14.25" customHeight="1">
      <c r="B123" s="69" t="s">
        <v>210</v>
      </c>
      <c r="C123" s="69" t="s">
        <v>42</v>
      </c>
      <c r="D123" s="69">
        <v>1.0</v>
      </c>
      <c r="E123" s="69">
        <v>1.0</v>
      </c>
      <c r="F123" s="69" t="s">
        <v>118</v>
      </c>
    </row>
    <row r="124" ht="14.25" customHeight="1">
      <c r="B124" s="69" t="s">
        <v>211</v>
      </c>
      <c r="C124" s="69" t="s">
        <v>42</v>
      </c>
      <c r="D124" s="69">
        <v>1.0</v>
      </c>
      <c r="E124" s="69">
        <v>1.0</v>
      </c>
      <c r="F124" s="69" t="s">
        <v>118</v>
      </c>
    </row>
    <row r="125" ht="14.25" customHeight="1">
      <c r="B125" s="69" t="s">
        <v>212</v>
      </c>
      <c r="C125" s="69" t="s">
        <v>42</v>
      </c>
      <c r="D125" s="69">
        <v>0.0</v>
      </c>
      <c r="E125" s="69">
        <v>0.0</v>
      </c>
      <c r="F125" s="69" t="s">
        <v>118</v>
      </c>
    </row>
    <row r="126" ht="14.25" customHeight="1">
      <c r="B126" s="69" t="s">
        <v>213</v>
      </c>
      <c r="C126" s="69" t="s">
        <v>42</v>
      </c>
      <c r="D126" s="69">
        <v>0.0</v>
      </c>
      <c r="E126" s="69">
        <v>0.0</v>
      </c>
      <c r="F126" s="69" t="s">
        <v>118</v>
      </c>
    </row>
    <row r="127" ht="14.25" customHeight="1">
      <c r="B127" s="69" t="s">
        <v>214</v>
      </c>
      <c r="C127" s="69" t="s">
        <v>42</v>
      </c>
      <c r="D127" s="69">
        <v>0.0</v>
      </c>
      <c r="E127" s="69">
        <v>0.0</v>
      </c>
      <c r="F127" s="69" t="s">
        <v>118</v>
      </c>
    </row>
    <row r="128" ht="14.25" customHeight="1">
      <c r="B128" s="69" t="s">
        <v>215</v>
      </c>
      <c r="C128" s="69" t="s">
        <v>42</v>
      </c>
      <c r="D128" s="69">
        <v>0.0</v>
      </c>
      <c r="E128" s="69">
        <v>0.0</v>
      </c>
      <c r="F128" s="69" t="s">
        <v>118</v>
      </c>
    </row>
    <row r="129" ht="14.25" customHeight="1">
      <c r="B129" s="69" t="s">
        <v>216</v>
      </c>
      <c r="C129" s="69" t="s">
        <v>42</v>
      </c>
      <c r="D129" s="69">
        <v>0.0</v>
      </c>
      <c r="E129" s="69">
        <v>0.0</v>
      </c>
      <c r="F129" s="69" t="s">
        <v>118</v>
      </c>
    </row>
    <row r="130" ht="14.25" customHeight="1">
      <c r="B130" s="69" t="s">
        <v>217</v>
      </c>
      <c r="C130" s="69" t="s">
        <v>42</v>
      </c>
      <c r="D130" s="69">
        <v>1.0</v>
      </c>
      <c r="E130" s="69">
        <v>1.0</v>
      </c>
      <c r="F130" s="69" t="s">
        <v>118</v>
      </c>
    </row>
    <row r="131" ht="14.25" customHeight="1">
      <c r="B131" s="69" t="s">
        <v>218</v>
      </c>
      <c r="C131" s="69" t="s">
        <v>42</v>
      </c>
      <c r="D131" s="69">
        <v>1.0</v>
      </c>
      <c r="E131" s="69">
        <v>1.0</v>
      </c>
      <c r="F131" s="69" t="s">
        <v>118</v>
      </c>
    </row>
    <row r="132" ht="14.25" customHeight="1">
      <c r="B132" s="69" t="s">
        <v>219</v>
      </c>
      <c r="C132" s="69" t="s">
        <v>42</v>
      </c>
      <c r="D132" s="69">
        <v>1.0</v>
      </c>
      <c r="E132" s="69">
        <v>1.0</v>
      </c>
      <c r="F132" s="69" t="s">
        <v>118</v>
      </c>
    </row>
    <row r="133" ht="14.25" customHeight="1">
      <c r="B133" s="69" t="s">
        <v>220</v>
      </c>
      <c r="C133" s="69" t="s">
        <v>42</v>
      </c>
      <c r="D133" s="69">
        <v>0.0</v>
      </c>
      <c r="E133" s="69">
        <v>0.0</v>
      </c>
      <c r="F133" s="69" t="s">
        <v>118</v>
      </c>
    </row>
    <row r="134" ht="14.25" customHeight="1">
      <c r="B134" s="69" t="s">
        <v>221</v>
      </c>
      <c r="C134" s="69" t="s">
        <v>42</v>
      </c>
      <c r="D134" s="69">
        <v>0.0</v>
      </c>
      <c r="E134" s="69">
        <v>0.0</v>
      </c>
      <c r="F134" s="69" t="s">
        <v>118</v>
      </c>
    </row>
    <row r="135" ht="14.25" customHeight="1">
      <c r="B135" s="69" t="s">
        <v>222</v>
      </c>
      <c r="C135" s="69" t="s">
        <v>42</v>
      </c>
      <c r="D135" s="69">
        <v>0.0</v>
      </c>
      <c r="E135" s="69">
        <v>0.0</v>
      </c>
      <c r="F135" s="69" t="s">
        <v>118</v>
      </c>
    </row>
    <row r="136" ht="14.25" customHeight="1">
      <c r="B136" s="69" t="s">
        <v>223</v>
      </c>
      <c r="C136" s="69" t="s">
        <v>42</v>
      </c>
      <c r="D136" s="69">
        <v>0.0</v>
      </c>
      <c r="E136" s="69">
        <v>0.0</v>
      </c>
      <c r="F136" s="69" t="s">
        <v>118</v>
      </c>
    </row>
    <row r="137" ht="14.25" customHeight="1">
      <c r="B137" s="69" t="s">
        <v>224</v>
      </c>
      <c r="C137" s="69" t="s">
        <v>42</v>
      </c>
      <c r="D137" s="69">
        <v>1.0</v>
      </c>
      <c r="E137" s="69">
        <v>1.0</v>
      </c>
      <c r="F137" s="69" t="s">
        <v>118</v>
      </c>
    </row>
    <row r="138" ht="14.25" customHeight="1">
      <c r="B138" s="69" t="s">
        <v>225</v>
      </c>
      <c r="C138" s="69" t="s">
        <v>42</v>
      </c>
      <c r="D138" s="69">
        <v>1.0</v>
      </c>
      <c r="E138" s="69">
        <v>1.0</v>
      </c>
      <c r="F138" s="69" t="s">
        <v>118</v>
      </c>
    </row>
    <row r="139" ht="14.25" customHeight="1">
      <c r="B139" s="69" t="s">
        <v>226</v>
      </c>
      <c r="C139" s="69" t="s">
        <v>42</v>
      </c>
      <c r="D139" s="69">
        <v>1.0</v>
      </c>
      <c r="E139" s="69">
        <v>1.0</v>
      </c>
      <c r="F139" s="69" t="s">
        <v>118</v>
      </c>
    </row>
    <row r="140" ht="14.25" customHeight="1">
      <c r="B140" s="69" t="s">
        <v>227</v>
      </c>
      <c r="C140" s="69" t="s">
        <v>42</v>
      </c>
      <c r="D140" s="69">
        <v>0.0</v>
      </c>
      <c r="E140" s="69">
        <v>0.0</v>
      </c>
      <c r="F140" s="69" t="s">
        <v>118</v>
      </c>
    </row>
    <row r="141" ht="14.25" customHeight="1">
      <c r="B141" s="69" t="s">
        <v>228</v>
      </c>
      <c r="C141" s="69" t="s">
        <v>42</v>
      </c>
      <c r="D141" s="69">
        <v>0.0</v>
      </c>
      <c r="E141" s="69">
        <v>0.0</v>
      </c>
      <c r="F141" s="69" t="s">
        <v>118</v>
      </c>
    </row>
    <row r="142" ht="14.25" customHeight="1">
      <c r="B142" s="69" t="s">
        <v>229</v>
      </c>
      <c r="C142" s="69" t="s">
        <v>42</v>
      </c>
      <c r="D142" s="69">
        <v>1.0</v>
      </c>
      <c r="E142" s="69">
        <v>1.0</v>
      </c>
      <c r="F142" s="69" t="s">
        <v>118</v>
      </c>
    </row>
    <row r="143" ht="14.25" customHeight="1">
      <c r="B143" s="69" t="s">
        <v>230</v>
      </c>
      <c r="C143" s="69" t="s">
        <v>42</v>
      </c>
      <c r="D143" s="69">
        <v>0.0</v>
      </c>
      <c r="E143" s="69">
        <v>0.0</v>
      </c>
      <c r="F143" s="69" t="s">
        <v>118</v>
      </c>
    </row>
    <row r="144" ht="14.25" customHeight="1">
      <c r="B144" s="69" t="s">
        <v>231</v>
      </c>
      <c r="C144" s="69" t="s">
        <v>42</v>
      </c>
      <c r="D144" s="69">
        <v>0.0</v>
      </c>
      <c r="E144" s="69">
        <v>0.0</v>
      </c>
      <c r="F144" s="69" t="s">
        <v>118</v>
      </c>
    </row>
    <row r="145" ht="14.25" customHeight="1">
      <c r="B145" s="69" t="s">
        <v>232</v>
      </c>
      <c r="C145" s="69" t="s">
        <v>42</v>
      </c>
      <c r="D145" s="69">
        <v>0.0</v>
      </c>
      <c r="E145" s="69">
        <v>0.0</v>
      </c>
      <c r="F145" s="69" t="s">
        <v>118</v>
      </c>
    </row>
    <row r="146" ht="14.25" customHeight="1">
      <c r="B146" s="69" t="s">
        <v>233</v>
      </c>
      <c r="C146" s="69" t="s">
        <v>42</v>
      </c>
      <c r="D146" s="69">
        <v>0.0</v>
      </c>
      <c r="E146" s="69">
        <v>0.0</v>
      </c>
      <c r="F146" s="69" t="s">
        <v>118</v>
      </c>
    </row>
    <row r="147" ht="14.25" customHeight="1">
      <c r="B147" s="69" t="s">
        <v>234</v>
      </c>
      <c r="C147" s="69" t="s">
        <v>42</v>
      </c>
      <c r="D147" s="69">
        <v>0.0</v>
      </c>
      <c r="E147" s="69">
        <v>0.0</v>
      </c>
      <c r="F147" s="69" t="s">
        <v>118</v>
      </c>
    </row>
    <row r="148" ht="14.25" customHeight="1">
      <c r="B148" s="69" t="s">
        <v>235</v>
      </c>
      <c r="C148" s="69" t="s">
        <v>42</v>
      </c>
      <c r="D148" s="69">
        <v>0.0</v>
      </c>
      <c r="E148" s="69">
        <v>0.0</v>
      </c>
      <c r="F148" s="69" t="s">
        <v>118</v>
      </c>
    </row>
    <row r="149" ht="14.25" customHeight="1">
      <c r="B149" s="69" t="s">
        <v>236</v>
      </c>
      <c r="C149" s="69" t="s">
        <v>42</v>
      </c>
      <c r="D149" s="69">
        <v>0.0</v>
      </c>
      <c r="E149" s="69">
        <v>0.0</v>
      </c>
      <c r="F149" s="69" t="s">
        <v>118</v>
      </c>
    </row>
    <row r="150" ht="14.25" customHeight="1">
      <c r="B150" s="69" t="s">
        <v>237</v>
      </c>
      <c r="C150" s="69" t="s">
        <v>42</v>
      </c>
      <c r="D150" s="69">
        <v>0.0</v>
      </c>
      <c r="E150" s="69">
        <v>0.0</v>
      </c>
      <c r="F150" s="69" t="s">
        <v>118</v>
      </c>
    </row>
    <row r="151" ht="14.25" customHeight="1">
      <c r="B151" s="69" t="s">
        <v>238</v>
      </c>
      <c r="C151" s="69" t="s">
        <v>42</v>
      </c>
      <c r="D151" s="69">
        <v>0.0</v>
      </c>
      <c r="E151" s="69">
        <v>0.0</v>
      </c>
      <c r="F151" s="69" t="s">
        <v>118</v>
      </c>
    </row>
    <row r="152" ht="14.25" customHeight="1">
      <c r="B152" s="69" t="s">
        <v>239</v>
      </c>
      <c r="C152" s="69" t="s">
        <v>42</v>
      </c>
      <c r="D152" s="69">
        <v>0.0</v>
      </c>
      <c r="E152" s="69">
        <v>0.0</v>
      </c>
      <c r="F152" s="69" t="s">
        <v>118</v>
      </c>
    </row>
    <row r="153" ht="14.25" customHeight="1">
      <c r="B153" s="69" t="s">
        <v>240</v>
      </c>
      <c r="C153" s="69" t="s">
        <v>42</v>
      </c>
      <c r="D153" s="69">
        <v>0.0</v>
      </c>
      <c r="E153" s="69">
        <v>0.0</v>
      </c>
      <c r="F153" s="69" t="s">
        <v>118</v>
      </c>
    </row>
    <row r="154" ht="14.25" customHeight="1">
      <c r="B154" s="69" t="s">
        <v>241</v>
      </c>
      <c r="C154" s="69" t="s">
        <v>42</v>
      </c>
      <c r="D154" s="69">
        <v>0.0</v>
      </c>
      <c r="E154" s="69">
        <v>0.0</v>
      </c>
      <c r="F154" s="69" t="s">
        <v>118</v>
      </c>
    </row>
    <row r="155" ht="14.25" customHeight="1">
      <c r="B155" s="69" t="s">
        <v>242</v>
      </c>
      <c r="C155" s="69" t="s">
        <v>42</v>
      </c>
      <c r="D155" s="69">
        <v>0.0</v>
      </c>
      <c r="E155" s="69">
        <v>0.0</v>
      </c>
      <c r="F155" s="69" t="s">
        <v>118</v>
      </c>
    </row>
    <row r="156" ht="14.25" customHeight="1">
      <c r="B156" s="69" t="s">
        <v>243</v>
      </c>
      <c r="C156" s="69" t="s">
        <v>42</v>
      </c>
      <c r="D156" s="69">
        <v>0.0</v>
      </c>
      <c r="E156" s="69">
        <v>0.0</v>
      </c>
      <c r="F156" s="69" t="s">
        <v>118</v>
      </c>
    </row>
    <row r="157" ht="14.25" customHeight="1">
      <c r="B157" s="69" t="s">
        <v>244</v>
      </c>
      <c r="C157" s="69" t="s">
        <v>42</v>
      </c>
      <c r="D157" s="69">
        <v>0.0</v>
      </c>
      <c r="E157" s="69">
        <v>0.0</v>
      </c>
      <c r="F157" s="69" t="s">
        <v>118</v>
      </c>
    </row>
    <row r="158" ht="14.25" customHeight="1">
      <c r="B158" s="69" t="s">
        <v>245</v>
      </c>
      <c r="C158" s="69" t="s">
        <v>42</v>
      </c>
      <c r="D158" s="69">
        <v>0.0</v>
      </c>
      <c r="E158" s="69">
        <v>0.0</v>
      </c>
      <c r="F158" s="69" t="s">
        <v>118</v>
      </c>
    </row>
    <row r="159" ht="14.25" customHeight="1">
      <c r="B159" s="69" t="s">
        <v>246</v>
      </c>
      <c r="C159" s="69" t="s">
        <v>42</v>
      </c>
      <c r="D159" s="69">
        <v>1.0</v>
      </c>
      <c r="E159" s="69">
        <v>1.0</v>
      </c>
      <c r="F159" s="69" t="s">
        <v>118</v>
      </c>
    </row>
    <row r="160" ht="14.25" customHeight="1">
      <c r="B160" s="69" t="s">
        <v>247</v>
      </c>
      <c r="C160" s="69" t="s">
        <v>42</v>
      </c>
      <c r="D160" s="69">
        <v>0.0</v>
      </c>
      <c r="E160" s="69">
        <v>0.0</v>
      </c>
      <c r="F160" s="69" t="s">
        <v>118</v>
      </c>
    </row>
    <row r="161" ht="14.25" customHeight="1">
      <c r="B161" s="69" t="s">
        <v>248</v>
      </c>
      <c r="C161" s="69" t="s">
        <v>42</v>
      </c>
      <c r="D161" s="69">
        <v>0.0</v>
      </c>
      <c r="E161" s="69">
        <v>0.0</v>
      </c>
      <c r="F161" s="69" t="s">
        <v>118</v>
      </c>
    </row>
    <row r="162" ht="14.25" customHeight="1">
      <c r="B162" s="69" t="s">
        <v>249</v>
      </c>
      <c r="C162" s="69" t="s">
        <v>42</v>
      </c>
      <c r="D162" s="69">
        <v>0.0</v>
      </c>
      <c r="E162" s="69">
        <v>0.0</v>
      </c>
      <c r="F162" s="69" t="s">
        <v>118</v>
      </c>
    </row>
    <row r="163" ht="14.25" customHeight="1">
      <c r="B163" s="69" t="s">
        <v>250</v>
      </c>
      <c r="C163" s="69" t="s">
        <v>42</v>
      </c>
      <c r="D163" s="69">
        <v>0.0</v>
      </c>
      <c r="E163" s="69">
        <v>0.0</v>
      </c>
      <c r="F163" s="69" t="s">
        <v>118</v>
      </c>
    </row>
    <row r="164" ht="14.25" customHeight="1">
      <c r="B164" s="69" t="s">
        <v>251</v>
      </c>
      <c r="C164" s="69" t="s">
        <v>42</v>
      </c>
      <c r="D164" s="69">
        <v>0.0</v>
      </c>
      <c r="E164" s="69">
        <v>0.0</v>
      </c>
      <c r="F164" s="69" t="s">
        <v>118</v>
      </c>
    </row>
    <row r="165" ht="14.25" customHeight="1">
      <c r="B165" s="69" t="s">
        <v>252</v>
      </c>
      <c r="C165" s="69" t="s">
        <v>42</v>
      </c>
      <c r="D165" s="69">
        <v>0.0</v>
      </c>
      <c r="E165" s="69">
        <v>0.0</v>
      </c>
      <c r="F165" s="69" t="s">
        <v>118</v>
      </c>
    </row>
    <row r="166" ht="14.25" customHeight="1">
      <c r="B166" s="69" t="s">
        <v>253</v>
      </c>
      <c r="C166" s="69" t="s">
        <v>42</v>
      </c>
      <c r="D166" s="69">
        <v>1.0</v>
      </c>
      <c r="E166" s="69">
        <v>1.0</v>
      </c>
      <c r="F166" s="69" t="s">
        <v>118</v>
      </c>
    </row>
    <row r="167" ht="14.25" customHeight="1">
      <c r="B167" s="69" t="s">
        <v>254</v>
      </c>
      <c r="C167" s="69" t="s">
        <v>42</v>
      </c>
      <c r="D167" s="69">
        <v>0.0</v>
      </c>
      <c r="E167" s="69">
        <v>0.0</v>
      </c>
      <c r="F167" s="69" t="s">
        <v>118</v>
      </c>
    </row>
    <row r="168" ht="14.25" customHeight="1">
      <c r="B168" s="69" t="s">
        <v>255</v>
      </c>
      <c r="C168" s="69" t="s">
        <v>42</v>
      </c>
      <c r="D168" s="69">
        <v>0.0</v>
      </c>
      <c r="E168" s="69">
        <v>0.0</v>
      </c>
      <c r="F168" s="69" t="s">
        <v>118</v>
      </c>
    </row>
    <row r="169" ht="14.25" customHeight="1">
      <c r="B169" s="69" t="s">
        <v>256</v>
      </c>
      <c r="C169" s="69" t="s">
        <v>42</v>
      </c>
      <c r="D169" s="69">
        <v>0.0</v>
      </c>
      <c r="E169" s="69">
        <v>0.0</v>
      </c>
      <c r="F169" s="69" t="s">
        <v>118</v>
      </c>
    </row>
    <row r="170" ht="14.25" customHeight="1">
      <c r="B170" s="69" t="s">
        <v>257</v>
      </c>
      <c r="C170" s="69" t="s">
        <v>42</v>
      </c>
      <c r="D170" s="69">
        <v>0.0</v>
      </c>
      <c r="E170" s="69">
        <v>0.0</v>
      </c>
      <c r="F170" s="69" t="s">
        <v>118</v>
      </c>
    </row>
    <row r="171" ht="14.25" customHeight="1">
      <c r="B171" s="69" t="s">
        <v>258</v>
      </c>
      <c r="C171" s="69" t="s">
        <v>42</v>
      </c>
      <c r="D171" s="69">
        <v>1.0</v>
      </c>
      <c r="E171" s="69">
        <v>1.0</v>
      </c>
      <c r="F171" s="69" t="s">
        <v>118</v>
      </c>
    </row>
    <row r="172" ht="14.25" customHeight="1">
      <c r="B172" s="69" t="s">
        <v>259</v>
      </c>
      <c r="C172" s="69" t="s">
        <v>42</v>
      </c>
      <c r="D172" s="69">
        <v>0.0</v>
      </c>
      <c r="E172" s="69">
        <v>0.0</v>
      </c>
      <c r="F172" s="69" t="s">
        <v>118</v>
      </c>
    </row>
    <row r="173" ht="14.25" customHeight="1">
      <c r="B173" s="69" t="s">
        <v>260</v>
      </c>
      <c r="C173" s="69" t="s">
        <v>42</v>
      </c>
      <c r="D173" s="69">
        <v>1.0</v>
      </c>
      <c r="E173" s="69">
        <v>1.0</v>
      </c>
      <c r="F173" s="69" t="s">
        <v>118</v>
      </c>
    </row>
    <row r="174" ht="14.25" customHeight="1">
      <c r="B174" s="69" t="s">
        <v>261</v>
      </c>
      <c r="C174" s="69" t="s">
        <v>42</v>
      </c>
      <c r="D174" s="69">
        <v>0.0</v>
      </c>
      <c r="E174" s="69">
        <v>0.0</v>
      </c>
      <c r="F174" s="69" t="s">
        <v>118</v>
      </c>
    </row>
    <row r="175" ht="14.25" customHeight="1">
      <c r="B175" s="69" t="s">
        <v>262</v>
      </c>
      <c r="C175" s="69" t="s">
        <v>42</v>
      </c>
      <c r="D175" s="69">
        <v>0.0</v>
      </c>
      <c r="E175" s="69">
        <v>0.0</v>
      </c>
      <c r="F175" s="69" t="s">
        <v>118</v>
      </c>
    </row>
    <row r="176" ht="14.25" customHeight="1">
      <c r="B176" s="69" t="s">
        <v>263</v>
      </c>
      <c r="C176" s="69" t="s">
        <v>42</v>
      </c>
      <c r="D176" s="69">
        <v>0.0</v>
      </c>
      <c r="E176" s="69">
        <v>0.0</v>
      </c>
      <c r="F176" s="69" t="s">
        <v>118</v>
      </c>
    </row>
    <row r="177" ht="14.25" customHeight="1">
      <c r="B177" s="69" t="s">
        <v>264</v>
      </c>
      <c r="C177" s="69" t="s">
        <v>42</v>
      </c>
      <c r="D177" s="69">
        <v>1.0</v>
      </c>
      <c r="E177" s="69">
        <v>1.0</v>
      </c>
      <c r="F177" s="69" t="s">
        <v>118</v>
      </c>
    </row>
    <row r="178" ht="14.25" customHeight="1">
      <c r="B178" s="69" t="s">
        <v>265</v>
      </c>
      <c r="C178" s="69" t="s">
        <v>42</v>
      </c>
      <c r="D178" s="69">
        <v>1.0</v>
      </c>
      <c r="E178" s="69">
        <v>1.0</v>
      </c>
      <c r="F178" s="69" t="s">
        <v>118</v>
      </c>
    </row>
    <row r="179" ht="14.25" customHeight="1">
      <c r="B179" s="69" t="s">
        <v>266</v>
      </c>
      <c r="C179" s="69" t="s">
        <v>42</v>
      </c>
      <c r="D179" s="69">
        <v>0.0</v>
      </c>
      <c r="E179" s="69">
        <v>0.0</v>
      </c>
      <c r="F179" s="69" t="s">
        <v>118</v>
      </c>
    </row>
    <row r="180" ht="14.25" customHeight="1">
      <c r="B180" s="68" t="s">
        <v>267</v>
      </c>
      <c r="C180" s="68" t="s">
        <v>42</v>
      </c>
      <c r="D180" s="68">
        <v>0.0</v>
      </c>
      <c r="E180" s="68">
        <v>0.0</v>
      </c>
      <c r="F180" s="68" t="s">
        <v>118</v>
      </c>
    </row>
    <row r="181" ht="14.25" customHeight="1"/>
    <row r="182" ht="14.25" customHeight="1"/>
    <row r="183" ht="14.25" customHeight="1">
      <c r="A183" s="17" t="s">
        <v>24</v>
      </c>
    </row>
    <row r="184" ht="14.25" customHeight="1">
      <c r="B184" s="67" t="s">
        <v>96</v>
      </c>
      <c r="C184" s="67" t="s">
        <v>97</v>
      </c>
      <c r="D184" s="67" t="s">
        <v>268</v>
      </c>
      <c r="E184" s="67" t="s">
        <v>269</v>
      </c>
      <c r="F184" s="67" t="s">
        <v>270</v>
      </c>
      <c r="G184" s="67" t="s">
        <v>271</v>
      </c>
    </row>
    <row r="185" ht="14.25" customHeight="1">
      <c r="B185" s="69" t="s">
        <v>272</v>
      </c>
      <c r="C185" s="69" t="s">
        <v>42</v>
      </c>
      <c r="D185" s="69">
        <v>10.0</v>
      </c>
      <c r="E185" s="69" t="s">
        <v>273</v>
      </c>
      <c r="F185" s="69" t="s">
        <v>274</v>
      </c>
      <c r="G185" s="69">
        <v>9.0</v>
      </c>
    </row>
    <row r="186" ht="14.25" customHeight="1">
      <c r="B186" s="69" t="s">
        <v>275</v>
      </c>
      <c r="C186" s="69" t="s">
        <v>276</v>
      </c>
      <c r="D186" s="69">
        <v>6.0</v>
      </c>
      <c r="E186" s="69" t="s">
        <v>277</v>
      </c>
      <c r="F186" s="69" t="s">
        <v>274</v>
      </c>
      <c r="G186" s="69">
        <v>5.0</v>
      </c>
    </row>
    <row r="187" ht="14.25" customHeight="1">
      <c r="B187" s="69" t="s">
        <v>278</v>
      </c>
      <c r="C187" s="69" t="s">
        <v>276</v>
      </c>
      <c r="D187" s="69">
        <v>4.0</v>
      </c>
      <c r="E187" s="69" t="s">
        <v>279</v>
      </c>
      <c r="F187" s="69" t="s">
        <v>274</v>
      </c>
      <c r="G187" s="69">
        <v>3.0</v>
      </c>
    </row>
    <row r="188" ht="14.25" customHeight="1">
      <c r="B188" s="69" t="s">
        <v>280</v>
      </c>
      <c r="C188" s="69" t="s">
        <v>276</v>
      </c>
      <c r="D188" s="69">
        <v>2.0</v>
      </c>
      <c r="E188" s="69" t="s">
        <v>281</v>
      </c>
      <c r="F188" s="69" t="s">
        <v>274</v>
      </c>
      <c r="G188" s="69">
        <v>1.0</v>
      </c>
    </row>
    <row r="189" ht="14.25" customHeight="1">
      <c r="B189" s="69" t="s">
        <v>282</v>
      </c>
      <c r="C189" s="69" t="s">
        <v>276</v>
      </c>
      <c r="D189" s="69">
        <v>8.0</v>
      </c>
      <c r="E189" s="69" t="s">
        <v>283</v>
      </c>
      <c r="F189" s="69" t="s">
        <v>274</v>
      </c>
      <c r="G189" s="69">
        <v>7.0</v>
      </c>
    </row>
    <row r="190" ht="14.25" customHeight="1">
      <c r="B190" s="69" t="s">
        <v>284</v>
      </c>
      <c r="C190" s="69"/>
      <c r="D190" s="69">
        <v>1.0</v>
      </c>
      <c r="E190" s="69" t="s">
        <v>285</v>
      </c>
      <c r="F190" s="69" t="s">
        <v>286</v>
      </c>
      <c r="G190" s="69">
        <v>0.0</v>
      </c>
    </row>
    <row r="191" ht="14.25" customHeight="1">
      <c r="B191" s="69" t="s">
        <v>287</v>
      </c>
      <c r="C191" s="69"/>
      <c r="D191" s="69">
        <v>1.0</v>
      </c>
      <c r="E191" s="69" t="s">
        <v>288</v>
      </c>
      <c r="F191" s="69" t="s">
        <v>286</v>
      </c>
      <c r="G191" s="69">
        <v>0.0</v>
      </c>
    </row>
    <row r="192" ht="14.25" customHeight="1">
      <c r="B192" s="69" t="s">
        <v>289</v>
      </c>
      <c r="C192" s="69"/>
      <c r="D192" s="69">
        <v>1.0</v>
      </c>
      <c r="E192" s="69" t="s">
        <v>290</v>
      </c>
      <c r="F192" s="69" t="s">
        <v>286</v>
      </c>
      <c r="G192" s="69">
        <v>0.0</v>
      </c>
    </row>
    <row r="193" ht="14.25" customHeight="1">
      <c r="B193" s="69" t="s">
        <v>291</v>
      </c>
      <c r="C193" s="69"/>
      <c r="D193" s="69">
        <v>1.0</v>
      </c>
      <c r="E193" s="69" t="s">
        <v>292</v>
      </c>
      <c r="F193" s="69" t="s">
        <v>286</v>
      </c>
      <c r="G193" s="69">
        <v>0.0</v>
      </c>
    </row>
    <row r="194" ht="14.25" customHeight="1">
      <c r="B194" s="69" t="s">
        <v>293</v>
      </c>
      <c r="C194" s="69"/>
      <c r="D194" s="69">
        <v>1.0</v>
      </c>
      <c r="E194" s="69" t="s">
        <v>294</v>
      </c>
      <c r="F194" s="69" t="s">
        <v>286</v>
      </c>
      <c r="G194" s="69">
        <v>0.0</v>
      </c>
    </row>
    <row r="195" ht="14.25" customHeight="1">
      <c r="B195" s="69" t="s">
        <v>295</v>
      </c>
      <c r="C195" s="69"/>
      <c r="D195" s="69">
        <v>1.0</v>
      </c>
      <c r="E195" s="69" t="s">
        <v>296</v>
      </c>
      <c r="F195" s="69" t="s">
        <v>286</v>
      </c>
      <c r="G195" s="69">
        <v>0.0</v>
      </c>
    </row>
    <row r="196" ht="14.25" customHeight="1">
      <c r="B196" s="69" t="s">
        <v>297</v>
      </c>
      <c r="C196" s="69"/>
      <c r="D196" s="69">
        <v>1.0</v>
      </c>
      <c r="E196" s="69" t="s">
        <v>298</v>
      </c>
      <c r="F196" s="69" t="s">
        <v>286</v>
      </c>
      <c r="G196" s="69">
        <v>0.0</v>
      </c>
    </row>
    <row r="197" ht="14.25" customHeight="1">
      <c r="B197" s="69" t="s">
        <v>299</v>
      </c>
      <c r="C197" s="69"/>
      <c r="D197" s="69">
        <v>1.0</v>
      </c>
      <c r="E197" s="69" t="s">
        <v>300</v>
      </c>
      <c r="F197" s="69" t="s">
        <v>286</v>
      </c>
      <c r="G197" s="69">
        <v>0.0</v>
      </c>
    </row>
    <row r="198" ht="14.25" customHeight="1">
      <c r="B198" s="69" t="s">
        <v>301</v>
      </c>
      <c r="C198" s="69"/>
      <c r="D198" s="69">
        <v>1.0</v>
      </c>
      <c r="E198" s="69" t="s">
        <v>302</v>
      </c>
      <c r="F198" s="69" t="s">
        <v>286</v>
      </c>
      <c r="G198" s="69">
        <v>0.0</v>
      </c>
    </row>
    <row r="199" ht="14.25" customHeight="1">
      <c r="B199" s="69" t="s">
        <v>303</v>
      </c>
      <c r="C199" s="69"/>
      <c r="D199" s="69">
        <v>1.0</v>
      </c>
      <c r="E199" s="69" t="s">
        <v>304</v>
      </c>
      <c r="F199" s="69" t="s">
        <v>286</v>
      </c>
      <c r="G199" s="69">
        <v>0.0</v>
      </c>
    </row>
    <row r="200" ht="14.25" customHeight="1">
      <c r="B200" s="69" t="s">
        <v>305</v>
      </c>
      <c r="C200" s="69"/>
      <c r="D200" s="69">
        <v>1.0</v>
      </c>
      <c r="E200" s="69" t="s">
        <v>306</v>
      </c>
      <c r="F200" s="69" t="s">
        <v>286</v>
      </c>
      <c r="G200" s="69">
        <v>0.0</v>
      </c>
    </row>
    <row r="201" ht="14.25" customHeight="1">
      <c r="B201" s="69" t="s">
        <v>307</v>
      </c>
      <c r="C201" s="69"/>
      <c r="D201" s="69">
        <v>1.0</v>
      </c>
      <c r="E201" s="69" t="s">
        <v>308</v>
      </c>
      <c r="F201" s="69" t="s">
        <v>286</v>
      </c>
      <c r="G201" s="69">
        <v>0.0</v>
      </c>
    </row>
    <row r="202" ht="14.25" customHeight="1">
      <c r="B202" s="69" t="s">
        <v>309</v>
      </c>
      <c r="C202" s="69"/>
      <c r="D202" s="69">
        <v>1.0</v>
      </c>
      <c r="E202" s="69" t="s">
        <v>310</v>
      </c>
      <c r="F202" s="69" t="s">
        <v>286</v>
      </c>
      <c r="G202" s="69">
        <v>0.0</v>
      </c>
    </row>
    <row r="203" ht="14.25" customHeight="1">
      <c r="B203" s="69" t="s">
        <v>311</v>
      </c>
      <c r="C203" s="69"/>
      <c r="D203" s="69">
        <v>1.0</v>
      </c>
      <c r="E203" s="69" t="s">
        <v>312</v>
      </c>
      <c r="F203" s="69" t="s">
        <v>286</v>
      </c>
      <c r="G203" s="69">
        <v>0.0</v>
      </c>
    </row>
    <row r="204" ht="14.25" customHeight="1">
      <c r="B204" s="69" t="s">
        <v>313</v>
      </c>
      <c r="C204" s="69"/>
      <c r="D204" s="69">
        <v>1.0</v>
      </c>
      <c r="E204" s="69" t="s">
        <v>314</v>
      </c>
      <c r="F204" s="69" t="s">
        <v>286</v>
      </c>
      <c r="G204" s="69">
        <v>0.0</v>
      </c>
    </row>
    <row r="205" ht="14.25" customHeight="1">
      <c r="B205" s="69" t="s">
        <v>315</v>
      </c>
      <c r="C205" s="69"/>
      <c r="D205" s="69">
        <v>1.0</v>
      </c>
      <c r="E205" s="69" t="s">
        <v>316</v>
      </c>
      <c r="F205" s="69" t="s">
        <v>286</v>
      </c>
      <c r="G205" s="69">
        <v>0.0</v>
      </c>
    </row>
    <row r="206" ht="14.25" customHeight="1">
      <c r="B206" s="69" t="s">
        <v>317</v>
      </c>
      <c r="C206" s="69"/>
      <c r="D206" s="69">
        <v>1.0</v>
      </c>
      <c r="E206" s="69" t="s">
        <v>318</v>
      </c>
      <c r="F206" s="69" t="s">
        <v>286</v>
      </c>
      <c r="G206" s="69">
        <v>0.0</v>
      </c>
    </row>
    <row r="207" ht="14.25" customHeight="1">
      <c r="B207" s="69" t="s">
        <v>319</v>
      </c>
      <c r="C207" s="69"/>
      <c r="D207" s="69">
        <v>1.0</v>
      </c>
      <c r="E207" s="69" t="s">
        <v>320</v>
      </c>
      <c r="F207" s="69" t="s">
        <v>286</v>
      </c>
      <c r="G207" s="69">
        <v>0.0</v>
      </c>
    </row>
    <row r="208" ht="14.25" customHeight="1">
      <c r="B208" s="69" t="s">
        <v>321</v>
      </c>
      <c r="C208" s="69"/>
      <c r="D208" s="69">
        <v>1.0</v>
      </c>
      <c r="E208" s="69" t="s">
        <v>322</v>
      </c>
      <c r="F208" s="69" t="s">
        <v>286</v>
      </c>
      <c r="G208" s="69">
        <v>0.0</v>
      </c>
    </row>
    <row r="209" ht="14.25" customHeight="1">
      <c r="B209" s="69" t="s">
        <v>323</v>
      </c>
      <c r="C209" s="69"/>
      <c r="D209" s="69">
        <v>1.0</v>
      </c>
      <c r="E209" s="69" t="s">
        <v>324</v>
      </c>
      <c r="F209" s="69" t="s">
        <v>286</v>
      </c>
      <c r="G209" s="69">
        <v>0.0</v>
      </c>
    </row>
    <row r="210" ht="14.25" customHeight="1">
      <c r="B210" s="69" t="s">
        <v>325</v>
      </c>
      <c r="C210" s="69"/>
      <c r="D210" s="69">
        <v>1.0</v>
      </c>
      <c r="E210" s="69" t="s">
        <v>326</v>
      </c>
      <c r="F210" s="69" t="s">
        <v>286</v>
      </c>
      <c r="G210" s="69">
        <v>0.0</v>
      </c>
    </row>
    <row r="211" ht="14.25" customHeight="1">
      <c r="B211" s="69" t="s">
        <v>327</v>
      </c>
      <c r="C211" s="69"/>
      <c r="D211" s="69">
        <v>1.0</v>
      </c>
      <c r="E211" s="69" t="s">
        <v>328</v>
      </c>
      <c r="F211" s="69" t="s">
        <v>286</v>
      </c>
      <c r="G211" s="69">
        <v>0.0</v>
      </c>
    </row>
    <row r="212" ht="14.25" customHeight="1">
      <c r="B212" s="69" t="s">
        <v>329</v>
      </c>
      <c r="C212" s="69"/>
      <c r="D212" s="69">
        <v>1.0</v>
      </c>
      <c r="E212" s="69" t="s">
        <v>330</v>
      </c>
      <c r="F212" s="69" t="s">
        <v>286</v>
      </c>
      <c r="G212" s="69">
        <v>0.0</v>
      </c>
    </row>
    <row r="213" ht="14.25" customHeight="1">
      <c r="B213" s="69" t="s">
        <v>331</v>
      </c>
      <c r="C213" s="69"/>
      <c r="D213" s="69">
        <v>1.0</v>
      </c>
      <c r="E213" s="69" t="s">
        <v>332</v>
      </c>
      <c r="F213" s="69" t="s">
        <v>286</v>
      </c>
      <c r="G213" s="69">
        <v>0.0</v>
      </c>
    </row>
    <row r="214" ht="14.25" customHeight="1">
      <c r="B214" s="69" t="s">
        <v>333</v>
      </c>
      <c r="C214" s="69"/>
      <c r="D214" s="69">
        <v>1.0</v>
      </c>
      <c r="E214" s="69" t="s">
        <v>334</v>
      </c>
      <c r="F214" s="69" t="s">
        <v>286</v>
      </c>
      <c r="G214" s="69">
        <v>0.0</v>
      </c>
    </row>
    <row r="215" ht="14.25" customHeight="1">
      <c r="B215" s="69" t="s">
        <v>335</v>
      </c>
      <c r="C215" s="69"/>
      <c r="D215" s="69">
        <v>1.0</v>
      </c>
      <c r="E215" s="69" t="s">
        <v>336</v>
      </c>
      <c r="F215" s="69" t="s">
        <v>286</v>
      </c>
      <c r="G215" s="69">
        <v>0.0</v>
      </c>
    </row>
    <row r="216" ht="14.25" customHeight="1">
      <c r="B216" s="69" t="s">
        <v>337</v>
      </c>
      <c r="C216" s="69"/>
      <c r="D216" s="69">
        <v>1.0</v>
      </c>
      <c r="E216" s="69" t="s">
        <v>338</v>
      </c>
      <c r="F216" s="69" t="s">
        <v>286</v>
      </c>
      <c r="G216" s="69">
        <v>0.0</v>
      </c>
    </row>
    <row r="217" ht="14.25" customHeight="1">
      <c r="B217" s="69" t="s">
        <v>339</v>
      </c>
      <c r="C217" s="69"/>
      <c r="D217" s="69">
        <v>1.0</v>
      </c>
      <c r="E217" s="69" t="s">
        <v>340</v>
      </c>
      <c r="F217" s="69" t="s">
        <v>286</v>
      </c>
      <c r="G217" s="69">
        <v>0.0</v>
      </c>
    </row>
    <row r="218" ht="14.25" customHeight="1">
      <c r="B218" s="69" t="s">
        <v>341</v>
      </c>
      <c r="C218" s="69"/>
      <c r="D218" s="69">
        <v>1.0</v>
      </c>
      <c r="E218" s="69" t="s">
        <v>342</v>
      </c>
      <c r="F218" s="69" t="s">
        <v>286</v>
      </c>
      <c r="G218" s="69">
        <v>0.0</v>
      </c>
    </row>
    <row r="219" ht="14.25" customHeight="1">
      <c r="B219" s="69" t="s">
        <v>343</v>
      </c>
      <c r="C219" s="69"/>
      <c r="D219" s="69">
        <v>1.0</v>
      </c>
      <c r="E219" s="69" t="s">
        <v>344</v>
      </c>
      <c r="F219" s="69" t="s">
        <v>286</v>
      </c>
      <c r="G219" s="69">
        <v>0.0</v>
      </c>
    </row>
    <row r="220" ht="14.25" customHeight="1">
      <c r="B220" s="69" t="s">
        <v>345</v>
      </c>
      <c r="C220" s="69"/>
      <c r="D220" s="69"/>
      <c r="E220" s="69"/>
      <c r="F220" s="69"/>
      <c r="G220" s="69"/>
    </row>
    <row r="221" ht="14.25" customHeight="1">
      <c r="B221" s="69" t="s">
        <v>346</v>
      </c>
      <c r="C221" s="69"/>
      <c r="D221" s="69"/>
      <c r="E221" s="69"/>
      <c r="F221" s="69"/>
      <c r="G221" s="69"/>
    </row>
    <row r="222" ht="14.25" customHeight="1">
      <c r="B222" s="69" t="s">
        <v>347</v>
      </c>
      <c r="C222" s="69"/>
      <c r="D222" s="69"/>
      <c r="E222" s="69"/>
      <c r="F222" s="69"/>
      <c r="G222" s="69"/>
    </row>
    <row r="223" ht="14.25" customHeight="1">
      <c r="B223" s="69" t="s">
        <v>348</v>
      </c>
      <c r="C223" s="69"/>
      <c r="D223" s="69"/>
      <c r="E223" s="69"/>
      <c r="F223" s="69"/>
      <c r="G223" s="69"/>
    </row>
    <row r="224" ht="14.25" customHeight="1">
      <c r="B224" s="68" t="s">
        <v>349</v>
      </c>
      <c r="C224" s="68"/>
      <c r="D224" s="68"/>
      <c r="E224" s="68"/>
      <c r="F224" s="68"/>
      <c r="G224" s="68"/>
    </row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17.0"/>
    <col customWidth="1" min="3" max="3" width="17.5"/>
    <col customWidth="1" min="4" max="4" width="11.13"/>
    <col customWidth="1" min="5" max="5" width="11.63"/>
    <col customWidth="1" min="6" max="6" width="6.13"/>
    <col customWidth="1" min="7" max="7" width="4.63"/>
    <col customWidth="1" min="8" max="26" width="7.63"/>
  </cols>
  <sheetData>
    <row r="1" ht="14.25" customHeight="1">
      <c r="A1" s="66" t="s">
        <v>83</v>
      </c>
    </row>
    <row r="2" ht="14.25" customHeight="1">
      <c r="A2" s="66" t="s">
        <v>352</v>
      </c>
    </row>
    <row r="3" ht="14.25" customHeight="1">
      <c r="A3" s="66" t="s">
        <v>353</v>
      </c>
    </row>
    <row r="4" ht="14.25" customHeight="1">
      <c r="A4" s="66" t="s">
        <v>354</v>
      </c>
    </row>
    <row r="5" ht="14.25" customHeight="1">
      <c r="A5" s="66" t="s">
        <v>87</v>
      </c>
    </row>
    <row r="6" ht="14.25" customHeight="1">
      <c r="A6" s="66"/>
      <c r="B6" s="17" t="s">
        <v>88</v>
      </c>
    </row>
    <row r="7" ht="14.25" customHeight="1">
      <c r="A7" s="66"/>
      <c r="B7" s="17" t="s">
        <v>355</v>
      </c>
    </row>
    <row r="8" ht="14.25" customHeight="1">
      <c r="A8" s="66"/>
      <c r="B8" s="17" t="s">
        <v>356</v>
      </c>
    </row>
    <row r="9" ht="14.25" customHeight="1">
      <c r="A9" s="66" t="s">
        <v>91</v>
      </c>
    </row>
    <row r="10" ht="14.25" customHeight="1">
      <c r="B10" s="17" t="s">
        <v>92</v>
      </c>
    </row>
    <row r="11" ht="14.25" customHeight="1">
      <c r="B11" s="17" t="s">
        <v>93</v>
      </c>
    </row>
    <row r="12" ht="14.25" customHeight="1">
      <c r="B12" s="17" t="s">
        <v>94</v>
      </c>
    </row>
    <row r="13" ht="14.25" customHeight="1"/>
    <row r="14" ht="14.25" customHeight="1">
      <c r="A14" s="17" t="s">
        <v>95</v>
      </c>
    </row>
    <row r="15" ht="14.25" customHeight="1">
      <c r="B15" s="67" t="s">
        <v>96</v>
      </c>
      <c r="C15" s="67" t="s">
        <v>97</v>
      </c>
      <c r="D15" s="67" t="s">
        <v>98</v>
      </c>
      <c r="E15" s="67" t="s">
        <v>99</v>
      </c>
    </row>
    <row r="16" ht="14.25" customHeight="1">
      <c r="B16" s="68" t="s">
        <v>357</v>
      </c>
      <c r="C16" s="68" t="s">
        <v>358</v>
      </c>
      <c r="D16" s="68">
        <v>31.987965259158482</v>
      </c>
      <c r="E16" s="68">
        <v>23.61255247212784</v>
      </c>
    </row>
    <row r="17" ht="14.25" customHeight="1"/>
    <row r="18" ht="14.25" customHeight="1"/>
    <row r="19" ht="14.25" customHeight="1">
      <c r="A19" s="17" t="s">
        <v>102</v>
      </c>
    </row>
    <row r="20" ht="14.25" customHeight="1">
      <c r="B20" s="67" t="s">
        <v>96</v>
      </c>
      <c r="C20" s="67" t="s">
        <v>97</v>
      </c>
      <c r="D20" s="67" t="s">
        <v>98</v>
      </c>
      <c r="E20" s="67" t="s">
        <v>99</v>
      </c>
      <c r="F20" s="67" t="s">
        <v>103</v>
      </c>
    </row>
    <row r="21" ht="14.25" customHeight="1">
      <c r="B21" s="69" t="s">
        <v>359</v>
      </c>
      <c r="C21" s="69" t="s">
        <v>360</v>
      </c>
      <c r="D21" s="69">
        <v>10.032328192999435</v>
      </c>
      <c r="E21" s="69">
        <v>4.6706114767983395</v>
      </c>
      <c r="F21" s="69" t="s">
        <v>106</v>
      </c>
    </row>
    <row r="22" ht="14.25" customHeight="1">
      <c r="B22" s="69" t="s">
        <v>361</v>
      </c>
      <c r="C22" s="69" t="s">
        <v>362</v>
      </c>
      <c r="D22" s="69">
        <v>1.876070065829326</v>
      </c>
      <c r="E22" s="69">
        <v>6.345084597969261</v>
      </c>
      <c r="F22" s="69" t="s">
        <v>106</v>
      </c>
    </row>
    <row r="23" ht="14.25" customHeight="1">
      <c r="B23" s="69" t="s">
        <v>363</v>
      </c>
      <c r="C23" s="69" t="s">
        <v>360</v>
      </c>
      <c r="D23" s="69">
        <v>0.9545971201020532</v>
      </c>
      <c r="E23" s="69">
        <v>2.757432472514245E-4</v>
      </c>
      <c r="F23" s="69" t="s">
        <v>106</v>
      </c>
    </row>
    <row r="24" ht="14.25" customHeight="1">
      <c r="B24" s="69" t="s">
        <v>364</v>
      </c>
      <c r="C24" s="69" t="s">
        <v>362</v>
      </c>
      <c r="D24" s="69">
        <v>12.253672588613405</v>
      </c>
      <c r="E24" s="69">
        <v>0.0</v>
      </c>
      <c r="F24" s="69" t="s">
        <v>106</v>
      </c>
    </row>
    <row r="25" ht="14.25" customHeight="1">
      <c r="B25" s="69" t="s">
        <v>365</v>
      </c>
      <c r="C25" s="69" t="s">
        <v>360</v>
      </c>
      <c r="D25" s="69">
        <v>20.284822530830574</v>
      </c>
      <c r="E25" s="69">
        <v>20.284827955809963</v>
      </c>
      <c r="F25" s="69" t="s">
        <v>106</v>
      </c>
    </row>
    <row r="26" ht="14.25" customHeight="1">
      <c r="B26" s="69" t="s">
        <v>366</v>
      </c>
      <c r="C26" s="69" t="s">
        <v>362</v>
      </c>
      <c r="D26" s="69">
        <v>18.681114763668326</v>
      </c>
      <c r="E26" s="69">
        <v>18.681137104277447</v>
      </c>
      <c r="F26" s="69" t="s">
        <v>106</v>
      </c>
    </row>
    <row r="27" ht="14.25" customHeight="1">
      <c r="B27" s="69" t="s">
        <v>367</v>
      </c>
      <c r="C27" s="69" t="s">
        <v>360</v>
      </c>
      <c r="D27" s="69">
        <v>31.913942835653753</v>
      </c>
      <c r="E27" s="69">
        <v>29.470901432932056</v>
      </c>
      <c r="F27" s="69" t="s">
        <v>106</v>
      </c>
    </row>
    <row r="28" ht="14.25" customHeight="1">
      <c r="B28" s="69" t="s">
        <v>368</v>
      </c>
      <c r="C28" s="69" t="s">
        <v>362</v>
      </c>
      <c r="D28" s="69">
        <v>28.67734301146715</v>
      </c>
      <c r="E28" s="69">
        <v>26.205486307038846</v>
      </c>
      <c r="F28" s="69" t="s">
        <v>106</v>
      </c>
    </row>
    <row r="29" ht="14.25" customHeight="1">
      <c r="B29" s="69" t="s">
        <v>369</v>
      </c>
      <c r="C29" s="69" t="s">
        <v>360</v>
      </c>
      <c r="D29" s="69">
        <v>77.7340570226859</v>
      </c>
      <c r="E29" s="69">
        <v>71.38451729720943</v>
      </c>
      <c r="F29" s="69" t="s">
        <v>106</v>
      </c>
    </row>
    <row r="30" ht="14.25" customHeight="1">
      <c r="B30" s="69" t="s">
        <v>370</v>
      </c>
      <c r="C30" s="69" t="s">
        <v>362</v>
      </c>
      <c r="D30" s="69">
        <v>64.284450133857</v>
      </c>
      <c r="E30" s="69">
        <v>65.91465302454768</v>
      </c>
      <c r="F30" s="69" t="s">
        <v>106</v>
      </c>
    </row>
    <row r="31" ht="14.25" customHeight="1">
      <c r="B31" s="69" t="s">
        <v>209</v>
      </c>
      <c r="C31" s="69" t="s">
        <v>371</v>
      </c>
      <c r="D31" s="69">
        <v>0.0</v>
      </c>
      <c r="E31" s="69">
        <v>0.0</v>
      </c>
      <c r="F31" s="69" t="s">
        <v>118</v>
      </c>
    </row>
    <row r="32" ht="14.25" customHeight="1">
      <c r="B32" s="69" t="s">
        <v>210</v>
      </c>
      <c r="C32" s="69" t="s">
        <v>372</v>
      </c>
      <c r="D32" s="69">
        <v>0.0</v>
      </c>
      <c r="E32" s="69">
        <v>0.0</v>
      </c>
      <c r="F32" s="69" t="s">
        <v>118</v>
      </c>
    </row>
    <row r="33" ht="14.25" customHeight="1">
      <c r="B33" s="69" t="s">
        <v>211</v>
      </c>
      <c r="C33" s="69" t="s">
        <v>374</v>
      </c>
      <c r="D33" s="69">
        <v>0.0</v>
      </c>
      <c r="E33" s="69">
        <v>0.0</v>
      </c>
      <c r="F33" s="69" t="s">
        <v>118</v>
      </c>
    </row>
    <row r="34" ht="14.25" customHeight="1">
      <c r="B34" s="69" t="s">
        <v>212</v>
      </c>
      <c r="C34" s="69" t="s">
        <v>375</v>
      </c>
      <c r="D34" s="69">
        <v>0.0</v>
      </c>
      <c r="E34" s="69">
        <v>0.0</v>
      </c>
      <c r="F34" s="69" t="s">
        <v>118</v>
      </c>
    </row>
    <row r="35" ht="14.25" customHeight="1">
      <c r="B35" s="69" t="s">
        <v>213</v>
      </c>
      <c r="C35" s="69" t="s">
        <v>376</v>
      </c>
      <c r="D35" s="69">
        <v>0.0</v>
      </c>
      <c r="E35" s="69">
        <v>1.0</v>
      </c>
      <c r="F35" s="69" t="s">
        <v>118</v>
      </c>
    </row>
    <row r="36" ht="14.25" customHeight="1">
      <c r="B36" s="69" t="s">
        <v>214</v>
      </c>
      <c r="C36" s="69" t="s">
        <v>377</v>
      </c>
      <c r="D36" s="69">
        <v>0.0</v>
      </c>
      <c r="E36" s="69">
        <v>0.0</v>
      </c>
      <c r="F36" s="69" t="s">
        <v>118</v>
      </c>
    </row>
    <row r="37" ht="14.25" customHeight="1">
      <c r="B37" s="69" t="s">
        <v>215</v>
      </c>
      <c r="C37" s="69" t="s">
        <v>378</v>
      </c>
      <c r="D37" s="69">
        <v>0.0</v>
      </c>
      <c r="E37" s="69">
        <v>0.0</v>
      </c>
      <c r="F37" s="69" t="s">
        <v>118</v>
      </c>
    </row>
    <row r="38" ht="14.25" customHeight="1">
      <c r="B38" s="69" t="s">
        <v>216</v>
      </c>
      <c r="C38" s="69" t="s">
        <v>379</v>
      </c>
      <c r="D38" s="69">
        <v>0.0</v>
      </c>
      <c r="E38" s="69">
        <v>0.0</v>
      </c>
      <c r="F38" s="69" t="s">
        <v>118</v>
      </c>
    </row>
    <row r="39" ht="14.25" customHeight="1">
      <c r="B39" s="69" t="s">
        <v>217</v>
      </c>
      <c r="C39" s="69" t="s">
        <v>380</v>
      </c>
      <c r="D39" s="69">
        <v>0.0</v>
      </c>
      <c r="E39" s="69">
        <v>0.0</v>
      </c>
      <c r="F39" s="69" t="s">
        <v>118</v>
      </c>
    </row>
    <row r="40" ht="14.25" customHeight="1">
      <c r="B40" s="69" t="s">
        <v>218</v>
      </c>
      <c r="C40" s="69" t="s">
        <v>381</v>
      </c>
      <c r="D40" s="69">
        <v>0.0</v>
      </c>
      <c r="E40" s="69">
        <v>0.0</v>
      </c>
      <c r="F40" s="69" t="s">
        <v>118</v>
      </c>
    </row>
    <row r="41" ht="14.25" customHeight="1">
      <c r="B41" s="69" t="s">
        <v>382</v>
      </c>
      <c r="C41" s="69" t="s">
        <v>383</v>
      </c>
      <c r="D41" s="69">
        <v>0.0</v>
      </c>
      <c r="E41" s="69">
        <v>0.0</v>
      </c>
      <c r="F41" s="69" t="s">
        <v>118</v>
      </c>
    </row>
    <row r="42" ht="14.25" customHeight="1">
      <c r="B42" s="69" t="s">
        <v>384</v>
      </c>
      <c r="C42" s="69" t="s">
        <v>385</v>
      </c>
      <c r="D42" s="69">
        <v>0.0</v>
      </c>
      <c r="E42" s="69">
        <v>0.0</v>
      </c>
      <c r="F42" s="69" t="s">
        <v>118</v>
      </c>
    </row>
    <row r="43" ht="14.25" customHeight="1">
      <c r="B43" s="69" t="s">
        <v>386</v>
      </c>
      <c r="C43" s="69" t="s">
        <v>387</v>
      </c>
      <c r="D43" s="69">
        <v>0.0</v>
      </c>
      <c r="E43" s="69">
        <v>0.0</v>
      </c>
      <c r="F43" s="69" t="s">
        <v>118</v>
      </c>
    </row>
    <row r="44" ht="14.25" customHeight="1">
      <c r="B44" s="69" t="s">
        <v>388</v>
      </c>
      <c r="C44" s="69" t="s">
        <v>389</v>
      </c>
      <c r="D44" s="69">
        <v>0.0</v>
      </c>
      <c r="E44" s="69">
        <v>1.0</v>
      </c>
      <c r="F44" s="69" t="s">
        <v>118</v>
      </c>
    </row>
    <row r="45" ht="14.25" customHeight="1">
      <c r="B45" s="69" t="s">
        <v>390</v>
      </c>
      <c r="C45" s="69" t="s">
        <v>391</v>
      </c>
      <c r="D45" s="69">
        <v>1.0</v>
      </c>
      <c r="E45" s="69">
        <v>0.0</v>
      </c>
      <c r="F45" s="69" t="s">
        <v>118</v>
      </c>
    </row>
    <row r="46" ht="14.25" customHeight="1">
      <c r="B46" s="69" t="s">
        <v>392</v>
      </c>
      <c r="C46" s="69" t="s">
        <v>393</v>
      </c>
      <c r="D46" s="69">
        <v>0.0</v>
      </c>
      <c r="E46" s="69">
        <v>0.0</v>
      </c>
      <c r="F46" s="69" t="s">
        <v>118</v>
      </c>
    </row>
    <row r="47" ht="14.25" customHeight="1">
      <c r="B47" s="69" t="s">
        <v>394</v>
      </c>
      <c r="C47" s="69" t="s">
        <v>395</v>
      </c>
      <c r="D47" s="69">
        <v>0.0</v>
      </c>
      <c r="E47" s="69">
        <v>0.0</v>
      </c>
      <c r="F47" s="69" t="s">
        <v>118</v>
      </c>
    </row>
    <row r="48" ht="14.25" customHeight="1">
      <c r="B48" s="69" t="s">
        <v>396</v>
      </c>
      <c r="C48" s="69" t="s">
        <v>397</v>
      </c>
      <c r="D48" s="69">
        <v>0.0</v>
      </c>
      <c r="E48" s="69">
        <v>0.0</v>
      </c>
      <c r="F48" s="69" t="s">
        <v>118</v>
      </c>
    </row>
    <row r="49" ht="14.25" customHeight="1">
      <c r="B49" s="69" t="s">
        <v>398</v>
      </c>
      <c r="C49" s="69" t="s">
        <v>399</v>
      </c>
      <c r="D49" s="69">
        <v>0.0</v>
      </c>
      <c r="E49" s="69">
        <v>0.0</v>
      </c>
      <c r="F49" s="69" t="s">
        <v>118</v>
      </c>
    </row>
    <row r="50" ht="14.25" customHeight="1">
      <c r="B50" s="69" t="s">
        <v>400</v>
      </c>
      <c r="C50" s="69" t="s">
        <v>401</v>
      </c>
      <c r="D50" s="69">
        <v>0.0</v>
      </c>
      <c r="E50" s="69">
        <v>0.0</v>
      </c>
      <c r="F50" s="69" t="s">
        <v>118</v>
      </c>
    </row>
    <row r="51" ht="14.25" customHeight="1">
      <c r="B51" s="69" t="s">
        <v>402</v>
      </c>
      <c r="C51" s="69" t="s">
        <v>371</v>
      </c>
      <c r="D51" s="69">
        <v>0.0</v>
      </c>
      <c r="E51" s="69">
        <v>0.0</v>
      </c>
      <c r="F51" s="69" t="s">
        <v>118</v>
      </c>
    </row>
    <row r="52" ht="14.25" customHeight="1">
      <c r="B52" s="69" t="s">
        <v>403</v>
      </c>
      <c r="C52" s="69" t="s">
        <v>372</v>
      </c>
      <c r="D52" s="69">
        <v>0.0</v>
      </c>
      <c r="E52" s="69">
        <v>0.0</v>
      </c>
      <c r="F52" s="69" t="s">
        <v>118</v>
      </c>
    </row>
    <row r="53" ht="14.25" customHeight="1">
      <c r="B53" s="69" t="s">
        <v>404</v>
      </c>
      <c r="C53" s="69" t="s">
        <v>374</v>
      </c>
      <c r="D53" s="69">
        <v>0.0</v>
      </c>
      <c r="E53" s="69">
        <v>0.0</v>
      </c>
      <c r="F53" s="69" t="s">
        <v>118</v>
      </c>
    </row>
    <row r="54" ht="14.25" customHeight="1">
      <c r="B54" s="69" t="s">
        <v>405</v>
      </c>
      <c r="C54" s="69" t="s">
        <v>375</v>
      </c>
      <c r="D54" s="69">
        <v>1.0</v>
      </c>
      <c r="E54" s="69">
        <v>0.0</v>
      </c>
      <c r="F54" s="69" t="s">
        <v>118</v>
      </c>
    </row>
    <row r="55" ht="14.25" customHeight="1">
      <c r="B55" s="69" t="s">
        <v>406</v>
      </c>
      <c r="C55" s="69" t="s">
        <v>376</v>
      </c>
      <c r="D55" s="69">
        <v>0.0</v>
      </c>
      <c r="E55" s="69">
        <v>0.0</v>
      </c>
      <c r="F55" s="69" t="s">
        <v>118</v>
      </c>
    </row>
    <row r="56" ht="14.25" customHeight="1">
      <c r="B56" s="69" t="s">
        <v>407</v>
      </c>
      <c r="C56" s="69" t="s">
        <v>377</v>
      </c>
      <c r="D56" s="69">
        <v>0.0</v>
      </c>
      <c r="E56" s="69">
        <v>0.0</v>
      </c>
      <c r="F56" s="69" t="s">
        <v>118</v>
      </c>
    </row>
    <row r="57" ht="14.25" customHeight="1">
      <c r="B57" s="69" t="s">
        <v>409</v>
      </c>
      <c r="C57" s="69" t="s">
        <v>378</v>
      </c>
      <c r="D57" s="69">
        <v>0.0</v>
      </c>
      <c r="E57" s="69">
        <v>0.0</v>
      </c>
      <c r="F57" s="69" t="s">
        <v>118</v>
      </c>
    </row>
    <row r="58" ht="14.25" customHeight="1">
      <c r="B58" s="69" t="s">
        <v>410</v>
      </c>
      <c r="C58" s="69" t="s">
        <v>379</v>
      </c>
      <c r="D58" s="69">
        <v>0.0</v>
      </c>
      <c r="E58" s="69">
        <v>0.0</v>
      </c>
      <c r="F58" s="69" t="s">
        <v>118</v>
      </c>
    </row>
    <row r="59" ht="14.25" customHeight="1">
      <c r="B59" s="69" t="s">
        <v>411</v>
      </c>
      <c r="C59" s="69" t="s">
        <v>380</v>
      </c>
      <c r="D59" s="69">
        <v>0.0</v>
      </c>
      <c r="E59" s="69">
        <v>0.0</v>
      </c>
      <c r="F59" s="69" t="s">
        <v>118</v>
      </c>
    </row>
    <row r="60" ht="14.25" customHeight="1">
      <c r="B60" s="69" t="s">
        <v>413</v>
      </c>
      <c r="C60" s="69" t="s">
        <v>381</v>
      </c>
      <c r="D60" s="69">
        <v>0.0</v>
      </c>
      <c r="E60" s="69">
        <v>0.0</v>
      </c>
      <c r="F60" s="69" t="s">
        <v>118</v>
      </c>
    </row>
    <row r="61" ht="14.25" customHeight="1">
      <c r="B61" s="69" t="s">
        <v>414</v>
      </c>
      <c r="C61" s="69" t="s">
        <v>383</v>
      </c>
      <c r="D61" s="69">
        <v>0.0</v>
      </c>
      <c r="E61" s="69">
        <v>0.0</v>
      </c>
      <c r="F61" s="69" t="s">
        <v>118</v>
      </c>
    </row>
    <row r="62" ht="14.25" customHeight="1">
      <c r="B62" s="69" t="s">
        <v>415</v>
      </c>
      <c r="C62" s="69" t="s">
        <v>385</v>
      </c>
      <c r="D62" s="69">
        <v>0.0</v>
      </c>
      <c r="E62" s="69">
        <v>0.0</v>
      </c>
      <c r="F62" s="69" t="s">
        <v>118</v>
      </c>
    </row>
    <row r="63" ht="14.25" customHeight="1">
      <c r="B63" s="69" t="s">
        <v>416</v>
      </c>
      <c r="C63" s="69" t="s">
        <v>387</v>
      </c>
      <c r="D63" s="69">
        <v>0.0</v>
      </c>
      <c r="E63" s="69">
        <v>0.0</v>
      </c>
      <c r="F63" s="69" t="s">
        <v>118</v>
      </c>
    </row>
    <row r="64" ht="14.25" customHeight="1">
      <c r="B64" s="69" t="s">
        <v>417</v>
      </c>
      <c r="C64" s="69" t="s">
        <v>389</v>
      </c>
      <c r="D64" s="69">
        <v>0.0</v>
      </c>
      <c r="E64" s="69">
        <v>0.0</v>
      </c>
      <c r="F64" s="69" t="s">
        <v>118</v>
      </c>
    </row>
    <row r="65" ht="14.25" customHeight="1">
      <c r="B65" s="69" t="s">
        <v>418</v>
      </c>
      <c r="C65" s="69" t="s">
        <v>391</v>
      </c>
      <c r="D65" s="69">
        <v>0.0</v>
      </c>
      <c r="E65" s="69">
        <v>0.0</v>
      </c>
      <c r="F65" s="69" t="s">
        <v>118</v>
      </c>
    </row>
    <row r="66" ht="14.25" customHeight="1">
      <c r="B66" s="69" t="s">
        <v>419</v>
      </c>
      <c r="C66" s="69" t="s">
        <v>393</v>
      </c>
      <c r="D66" s="69">
        <v>0.0</v>
      </c>
      <c r="E66" s="69">
        <v>0.0</v>
      </c>
      <c r="F66" s="69" t="s">
        <v>118</v>
      </c>
    </row>
    <row r="67" ht="14.25" customHeight="1">
      <c r="B67" s="69" t="s">
        <v>420</v>
      </c>
      <c r="C67" s="69" t="s">
        <v>395</v>
      </c>
      <c r="D67" s="69">
        <v>0.0</v>
      </c>
      <c r="E67" s="69">
        <v>0.0</v>
      </c>
      <c r="F67" s="69" t="s">
        <v>118</v>
      </c>
    </row>
    <row r="68" ht="14.25" customHeight="1">
      <c r="B68" s="69" t="s">
        <v>421</v>
      </c>
      <c r="C68" s="69" t="s">
        <v>397</v>
      </c>
      <c r="D68" s="69">
        <v>0.0</v>
      </c>
      <c r="E68" s="69">
        <v>0.0</v>
      </c>
      <c r="F68" s="69" t="s">
        <v>118</v>
      </c>
    </row>
    <row r="69" ht="14.25" customHeight="1">
      <c r="B69" s="69" t="s">
        <v>422</v>
      </c>
      <c r="C69" s="69" t="s">
        <v>399</v>
      </c>
      <c r="D69" s="69">
        <v>0.0</v>
      </c>
      <c r="E69" s="69">
        <v>0.0</v>
      </c>
      <c r="F69" s="69" t="s">
        <v>118</v>
      </c>
    </row>
    <row r="70" ht="14.25" customHeight="1">
      <c r="B70" s="69" t="s">
        <v>423</v>
      </c>
      <c r="C70" s="69" t="s">
        <v>401</v>
      </c>
      <c r="D70" s="69">
        <v>0.0</v>
      </c>
      <c r="E70" s="69">
        <v>0.0</v>
      </c>
      <c r="F70" s="69" t="s">
        <v>118</v>
      </c>
    </row>
    <row r="71" ht="14.25" customHeight="1">
      <c r="B71" s="69" t="s">
        <v>424</v>
      </c>
      <c r="C71" s="69" t="s">
        <v>371</v>
      </c>
      <c r="D71" s="69">
        <v>0.0</v>
      </c>
      <c r="E71" s="69">
        <v>0.0</v>
      </c>
      <c r="F71" s="69" t="s">
        <v>118</v>
      </c>
    </row>
    <row r="72" ht="14.25" customHeight="1">
      <c r="B72" s="69" t="s">
        <v>425</v>
      </c>
      <c r="C72" s="69" t="s">
        <v>372</v>
      </c>
      <c r="D72" s="69">
        <v>0.0</v>
      </c>
      <c r="E72" s="69">
        <v>0.0</v>
      </c>
      <c r="F72" s="69" t="s">
        <v>118</v>
      </c>
    </row>
    <row r="73" ht="14.25" customHeight="1">
      <c r="B73" s="69" t="s">
        <v>426</v>
      </c>
      <c r="C73" s="69" t="s">
        <v>374</v>
      </c>
      <c r="D73" s="69">
        <v>0.0</v>
      </c>
      <c r="E73" s="69">
        <v>0.0</v>
      </c>
      <c r="F73" s="69" t="s">
        <v>118</v>
      </c>
    </row>
    <row r="74" ht="14.25" customHeight="1">
      <c r="B74" s="69" t="s">
        <v>427</v>
      </c>
      <c r="C74" s="69" t="s">
        <v>375</v>
      </c>
      <c r="D74" s="69">
        <v>0.0</v>
      </c>
      <c r="E74" s="69">
        <v>0.0</v>
      </c>
      <c r="F74" s="69" t="s">
        <v>118</v>
      </c>
    </row>
    <row r="75" ht="14.25" customHeight="1">
      <c r="B75" s="69" t="s">
        <v>428</v>
      </c>
      <c r="C75" s="69" t="s">
        <v>376</v>
      </c>
      <c r="D75" s="69">
        <v>0.0</v>
      </c>
      <c r="E75" s="69">
        <v>0.0</v>
      </c>
      <c r="F75" s="69" t="s">
        <v>118</v>
      </c>
    </row>
    <row r="76" ht="14.25" customHeight="1">
      <c r="B76" s="69" t="s">
        <v>429</v>
      </c>
      <c r="C76" s="69" t="s">
        <v>377</v>
      </c>
      <c r="D76" s="69">
        <v>0.0</v>
      </c>
      <c r="E76" s="69">
        <v>0.0</v>
      </c>
      <c r="F76" s="69" t="s">
        <v>118</v>
      </c>
    </row>
    <row r="77" ht="14.25" customHeight="1">
      <c r="B77" s="69" t="s">
        <v>430</v>
      </c>
      <c r="C77" s="69" t="s">
        <v>378</v>
      </c>
      <c r="D77" s="69">
        <v>0.0</v>
      </c>
      <c r="E77" s="69">
        <v>0.0</v>
      </c>
      <c r="F77" s="69" t="s">
        <v>118</v>
      </c>
    </row>
    <row r="78" ht="14.25" customHeight="1">
      <c r="B78" s="69" t="s">
        <v>431</v>
      </c>
      <c r="C78" s="69" t="s">
        <v>379</v>
      </c>
      <c r="D78" s="69">
        <v>0.0</v>
      </c>
      <c r="E78" s="69">
        <v>0.0</v>
      </c>
      <c r="F78" s="69" t="s">
        <v>118</v>
      </c>
    </row>
    <row r="79" ht="14.25" customHeight="1">
      <c r="B79" s="69" t="s">
        <v>432</v>
      </c>
      <c r="C79" s="69" t="s">
        <v>380</v>
      </c>
      <c r="D79" s="69">
        <v>0.0</v>
      </c>
      <c r="E79" s="69">
        <v>0.0</v>
      </c>
      <c r="F79" s="69" t="s">
        <v>118</v>
      </c>
    </row>
    <row r="80" ht="14.25" customHeight="1">
      <c r="B80" s="69" t="s">
        <v>433</v>
      </c>
      <c r="C80" s="69" t="s">
        <v>381</v>
      </c>
      <c r="D80" s="69">
        <v>0.0</v>
      </c>
      <c r="E80" s="69">
        <v>0.0</v>
      </c>
      <c r="F80" s="69" t="s">
        <v>118</v>
      </c>
    </row>
    <row r="81" ht="14.25" customHeight="1">
      <c r="B81" s="69" t="s">
        <v>149</v>
      </c>
      <c r="C81" s="69" t="s">
        <v>383</v>
      </c>
      <c r="D81" s="69">
        <v>0.0</v>
      </c>
      <c r="E81" s="69">
        <v>0.0</v>
      </c>
      <c r="F81" s="69" t="s">
        <v>118</v>
      </c>
    </row>
    <row r="82" ht="14.25" customHeight="1">
      <c r="B82" s="69" t="s">
        <v>150</v>
      </c>
      <c r="C82" s="69" t="s">
        <v>385</v>
      </c>
      <c r="D82" s="69">
        <v>0.0</v>
      </c>
      <c r="E82" s="69">
        <v>0.0</v>
      </c>
      <c r="F82" s="69" t="s">
        <v>118</v>
      </c>
    </row>
    <row r="83" ht="14.25" customHeight="1">
      <c r="B83" s="69" t="s">
        <v>151</v>
      </c>
      <c r="C83" s="69" t="s">
        <v>387</v>
      </c>
      <c r="D83" s="69">
        <v>1.0</v>
      </c>
      <c r="E83" s="69">
        <v>1.0</v>
      </c>
      <c r="F83" s="69" t="s">
        <v>118</v>
      </c>
    </row>
    <row r="84" ht="14.25" customHeight="1">
      <c r="B84" s="69" t="s">
        <v>152</v>
      </c>
      <c r="C84" s="69" t="s">
        <v>389</v>
      </c>
      <c r="D84" s="69">
        <v>0.0</v>
      </c>
      <c r="E84" s="69">
        <v>0.0</v>
      </c>
      <c r="F84" s="69" t="s">
        <v>118</v>
      </c>
    </row>
    <row r="85" ht="14.25" customHeight="1">
      <c r="B85" s="69" t="s">
        <v>153</v>
      </c>
      <c r="C85" s="69" t="s">
        <v>391</v>
      </c>
      <c r="D85" s="69">
        <v>0.0</v>
      </c>
      <c r="E85" s="69">
        <v>0.0</v>
      </c>
      <c r="F85" s="69" t="s">
        <v>118</v>
      </c>
    </row>
    <row r="86" ht="14.25" customHeight="1">
      <c r="B86" s="69" t="s">
        <v>154</v>
      </c>
      <c r="C86" s="69" t="s">
        <v>393</v>
      </c>
      <c r="D86" s="69">
        <v>0.0</v>
      </c>
      <c r="E86" s="69">
        <v>0.0</v>
      </c>
      <c r="F86" s="69" t="s">
        <v>118</v>
      </c>
    </row>
    <row r="87" ht="14.25" customHeight="1">
      <c r="B87" s="69" t="s">
        <v>155</v>
      </c>
      <c r="C87" s="69" t="s">
        <v>395</v>
      </c>
      <c r="D87" s="69">
        <v>0.0</v>
      </c>
      <c r="E87" s="69">
        <v>0.0</v>
      </c>
      <c r="F87" s="69" t="s">
        <v>118</v>
      </c>
    </row>
    <row r="88" ht="14.25" customHeight="1">
      <c r="B88" s="69" t="s">
        <v>156</v>
      </c>
      <c r="C88" s="69" t="s">
        <v>397</v>
      </c>
      <c r="D88" s="69">
        <v>0.0</v>
      </c>
      <c r="E88" s="69">
        <v>0.0</v>
      </c>
      <c r="F88" s="69" t="s">
        <v>118</v>
      </c>
    </row>
    <row r="89" ht="14.25" customHeight="1">
      <c r="B89" s="69" t="s">
        <v>157</v>
      </c>
      <c r="C89" s="69" t="s">
        <v>399</v>
      </c>
      <c r="D89" s="69">
        <v>0.0</v>
      </c>
      <c r="E89" s="69">
        <v>0.0</v>
      </c>
      <c r="F89" s="69" t="s">
        <v>118</v>
      </c>
    </row>
    <row r="90" ht="14.25" customHeight="1">
      <c r="B90" s="69" t="s">
        <v>158</v>
      </c>
      <c r="C90" s="69" t="s">
        <v>401</v>
      </c>
      <c r="D90" s="69">
        <v>0.0</v>
      </c>
      <c r="E90" s="69">
        <v>0.0</v>
      </c>
      <c r="F90" s="69" t="s">
        <v>118</v>
      </c>
    </row>
    <row r="91" ht="14.25" customHeight="1">
      <c r="B91" s="69" t="s">
        <v>119</v>
      </c>
      <c r="C91" s="69" t="s">
        <v>371</v>
      </c>
      <c r="D91" s="69">
        <v>0.0</v>
      </c>
      <c r="E91" s="69">
        <v>0.0</v>
      </c>
      <c r="F91" s="69" t="s">
        <v>118</v>
      </c>
    </row>
    <row r="92" ht="14.25" customHeight="1">
      <c r="B92" s="69" t="s">
        <v>120</v>
      </c>
      <c r="C92" s="69" t="s">
        <v>372</v>
      </c>
      <c r="D92" s="69">
        <v>0.0</v>
      </c>
      <c r="E92" s="69">
        <v>0.0</v>
      </c>
      <c r="F92" s="69" t="s">
        <v>118</v>
      </c>
    </row>
    <row r="93" ht="14.25" customHeight="1">
      <c r="B93" s="69" t="s">
        <v>121</v>
      </c>
      <c r="C93" s="69" t="s">
        <v>374</v>
      </c>
      <c r="D93" s="69">
        <v>0.0</v>
      </c>
      <c r="E93" s="69">
        <v>0.0</v>
      </c>
      <c r="F93" s="69" t="s">
        <v>118</v>
      </c>
    </row>
    <row r="94" ht="14.25" customHeight="1">
      <c r="B94" s="69" t="s">
        <v>122</v>
      </c>
      <c r="C94" s="69" t="s">
        <v>375</v>
      </c>
      <c r="D94" s="69">
        <v>0.0</v>
      </c>
      <c r="E94" s="69">
        <v>0.0</v>
      </c>
      <c r="F94" s="69" t="s">
        <v>118</v>
      </c>
    </row>
    <row r="95" ht="14.25" customHeight="1">
      <c r="B95" s="69" t="s">
        <v>123</v>
      </c>
      <c r="C95" s="69" t="s">
        <v>376</v>
      </c>
      <c r="D95" s="69">
        <v>0.0</v>
      </c>
      <c r="E95" s="69">
        <v>0.0</v>
      </c>
      <c r="F95" s="69" t="s">
        <v>118</v>
      </c>
    </row>
    <row r="96" ht="14.25" customHeight="1">
      <c r="B96" s="69" t="s">
        <v>124</v>
      </c>
      <c r="C96" s="69" t="s">
        <v>377</v>
      </c>
      <c r="D96" s="69">
        <v>0.0</v>
      </c>
      <c r="E96" s="69">
        <v>0.0</v>
      </c>
      <c r="F96" s="69" t="s">
        <v>118</v>
      </c>
    </row>
    <row r="97" ht="14.25" customHeight="1">
      <c r="B97" s="69" t="s">
        <v>125</v>
      </c>
      <c r="C97" s="69" t="s">
        <v>378</v>
      </c>
      <c r="D97" s="69">
        <v>0.0</v>
      </c>
      <c r="E97" s="69">
        <v>1.0</v>
      </c>
      <c r="F97" s="69" t="s">
        <v>118</v>
      </c>
    </row>
    <row r="98" ht="14.25" customHeight="1">
      <c r="B98" s="69" t="s">
        <v>126</v>
      </c>
      <c r="C98" s="69" t="s">
        <v>379</v>
      </c>
      <c r="D98" s="69">
        <v>0.0</v>
      </c>
      <c r="E98" s="69">
        <v>0.0</v>
      </c>
      <c r="F98" s="69" t="s">
        <v>118</v>
      </c>
    </row>
    <row r="99" ht="14.25" customHeight="1">
      <c r="B99" s="69" t="s">
        <v>127</v>
      </c>
      <c r="C99" s="69" t="s">
        <v>380</v>
      </c>
      <c r="D99" s="69">
        <v>0.0</v>
      </c>
      <c r="E99" s="69">
        <v>0.0</v>
      </c>
      <c r="F99" s="69" t="s">
        <v>118</v>
      </c>
    </row>
    <row r="100" ht="14.25" customHeight="1">
      <c r="B100" s="69" t="s">
        <v>128</v>
      </c>
      <c r="C100" s="69" t="s">
        <v>381</v>
      </c>
      <c r="D100" s="69">
        <v>0.0</v>
      </c>
      <c r="E100" s="69">
        <v>1.0</v>
      </c>
      <c r="F100" s="69" t="s">
        <v>118</v>
      </c>
    </row>
    <row r="101" ht="14.25" customHeight="1">
      <c r="B101" s="69" t="s">
        <v>287</v>
      </c>
      <c r="C101" s="69" t="s">
        <v>383</v>
      </c>
      <c r="D101" s="69">
        <v>0.0</v>
      </c>
      <c r="E101" s="69">
        <v>0.0</v>
      </c>
      <c r="F101" s="69" t="s">
        <v>118</v>
      </c>
    </row>
    <row r="102" ht="14.25" customHeight="1">
      <c r="B102" s="69" t="s">
        <v>289</v>
      </c>
      <c r="C102" s="69" t="s">
        <v>385</v>
      </c>
      <c r="D102" s="69">
        <v>0.0</v>
      </c>
      <c r="E102" s="69">
        <v>1.0</v>
      </c>
      <c r="F102" s="69" t="s">
        <v>118</v>
      </c>
    </row>
    <row r="103" ht="14.25" customHeight="1">
      <c r="B103" s="69" t="s">
        <v>291</v>
      </c>
      <c r="C103" s="69" t="s">
        <v>387</v>
      </c>
      <c r="D103" s="69">
        <v>0.0</v>
      </c>
      <c r="E103" s="69">
        <v>0.0</v>
      </c>
      <c r="F103" s="69" t="s">
        <v>118</v>
      </c>
    </row>
    <row r="104" ht="14.25" customHeight="1">
      <c r="B104" s="69" t="s">
        <v>293</v>
      </c>
      <c r="C104" s="69" t="s">
        <v>389</v>
      </c>
      <c r="D104" s="69">
        <v>0.0</v>
      </c>
      <c r="E104" s="69">
        <v>0.0</v>
      </c>
      <c r="F104" s="69" t="s">
        <v>118</v>
      </c>
    </row>
    <row r="105" ht="14.25" customHeight="1">
      <c r="B105" s="69" t="s">
        <v>295</v>
      </c>
      <c r="C105" s="69" t="s">
        <v>391</v>
      </c>
      <c r="D105" s="69">
        <v>0.0</v>
      </c>
      <c r="E105" s="69">
        <v>0.0</v>
      </c>
      <c r="F105" s="69" t="s">
        <v>118</v>
      </c>
    </row>
    <row r="106" ht="14.25" customHeight="1">
      <c r="B106" s="69" t="s">
        <v>297</v>
      </c>
      <c r="C106" s="69" t="s">
        <v>393</v>
      </c>
      <c r="D106" s="69">
        <v>1.0</v>
      </c>
      <c r="E106" s="69">
        <v>1.0</v>
      </c>
      <c r="F106" s="69" t="s">
        <v>118</v>
      </c>
    </row>
    <row r="107" ht="14.25" customHeight="1">
      <c r="B107" s="69" t="s">
        <v>299</v>
      </c>
      <c r="C107" s="69" t="s">
        <v>395</v>
      </c>
      <c r="D107" s="69">
        <v>1.0</v>
      </c>
      <c r="E107" s="69">
        <v>0.0</v>
      </c>
      <c r="F107" s="69" t="s">
        <v>118</v>
      </c>
    </row>
    <row r="108" ht="14.25" customHeight="1">
      <c r="B108" s="69" t="s">
        <v>301</v>
      </c>
      <c r="C108" s="69" t="s">
        <v>397</v>
      </c>
      <c r="D108" s="69">
        <v>0.0</v>
      </c>
      <c r="E108" s="69">
        <v>0.0</v>
      </c>
      <c r="F108" s="69" t="s">
        <v>118</v>
      </c>
    </row>
    <row r="109" ht="14.25" customHeight="1">
      <c r="B109" s="69" t="s">
        <v>303</v>
      </c>
      <c r="C109" s="69" t="s">
        <v>399</v>
      </c>
      <c r="D109" s="69">
        <v>0.0</v>
      </c>
      <c r="E109" s="69">
        <v>0.0</v>
      </c>
      <c r="F109" s="69" t="s">
        <v>118</v>
      </c>
    </row>
    <row r="110" ht="14.25" customHeight="1">
      <c r="B110" s="69" t="s">
        <v>305</v>
      </c>
      <c r="C110" s="69" t="s">
        <v>401</v>
      </c>
      <c r="D110" s="69">
        <v>1.0</v>
      </c>
      <c r="E110" s="69">
        <v>0.0</v>
      </c>
      <c r="F110" s="69" t="s">
        <v>118</v>
      </c>
    </row>
    <row r="111" ht="14.25" customHeight="1">
      <c r="B111" s="69" t="s">
        <v>440</v>
      </c>
      <c r="C111" s="69" t="s">
        <v>371</v>
      </c>
      <c r="D111" s="69">
        <v>0.0</v>
      </c>
      <c r="E111" s="69">
        <v>0.0</v>
      </c>
      <c r="F111" s="69" t="s">
        <v>118</v>
      </c>
    </row>
    <row r="112" ht="14.25" customHeight="1">
      <c r="B112" s="69" t="s">
        <v>441</v>
      </c>
      <c r="C112" s="69" t="s">
        <v>372</v>
      </c>
      <c r="D112" s="69">
        <v>0.0</v>
      </c>
      <c r="E112" s="69">
        <v>0.0</v>
      </c>
      <c r="F112" s="69" t="s">
        <v>118</v>
      </c>
    </row>
    <row r="113" ht="14.25" customHeight="1">
      <c r="B113" s="69" t="s">
        <v>442</v>
      </c>
      <c r="C113" s="69" t="s">
        <v>374</v>
      </c>
      <c r="D113" s="69">
        <v>0.0</v>
      </c>
      <c r="E113" s="69">
        <v>0.0</v>
      </c>
      <c r="F113" s="69" t="s">
        <v>118</v>
      </c>
    </row>
    <row r="114" ht="14.25" customHeight="1">
      <c r="B114" s="69" t="s">
        <v>443</v>
      </c>
      <c r="C114" s="69" t="s">
        <v>375</v>
      </c>
      <c r="D114" s="69">
        <v>0.0</v>
      </c>
      <c r="E114" s="69">
        <v>0.0</v>
      </c>
      <c r="F114" s="69" t="s">
        <v>118</v>
      </c>
    </row>
    <row r="115" ht="14.25" customHeight="1">
      <c r="B115" s="69" t="s">
        <v>444</v>
      </c>
      <c r="C115" s="69" t="s">
        <v>376</v>
      </c>
      <c r="D115" s="69">
        <v>0.0</v>
      </c>
      <c r="E115" s="69">
        <v>0.0</v>
      </c>
      <c r="F115" s="69" t="s">
        <v>118</v>
      </c>
    </row>
    <row r="116" ht="14.25" customHeight="1">
      <c r="B116" s="69" t="s">
        <v>445</v>
      </c>
      <c r="C116" s="69" t="s">
        <v>377</v>
      </c>
      <c r="D116" s="69">
        <v>0.0</v>
      </c>
      <c r="E116" s="69">
        <v>0.0</v>
      </c>
      <c r="F116" s="69" t="s">
        <v>118</v>
      </c>
    </row>
    <row r="117" ht="14.25" customHeight="1">
      <c r="B117" s="69" t="s">
        <v>446</v>
      </c>
      <c r="C117" s="69" t="s">
        <v>378</v>
      </c>
      <c r="D117" s="69">
        <v>0.0</v>
      </c>
      <c r="E117" s="69">
        <v>0.0</v>
      </c>
      <c r="F117" s="69" t="s">
        <v>118</v>
      </c>
    </row>
    <row r="118" ht="14.25" customHeight="1">
      <c r="B118" s="69" t="s">
        <v>447</v>
      </c>
      <c r="C118" s="69" t="s">
        <v>379</v>
      </c>
      <c r="D118" s="69">
        <v>0.0</v>
      </c>
      <c r="E118" s="69">
        <v>0.0</v>
      </c>
      <c r="F118" s="69" t="s">
        <v>118</v>
      </c>
    </row>
    <row r="119" ht="14.25" customHeight="1">
      <c r="B119" s="69" t="s">
        <v>448</v>
      </c>
      <c r="C119" s="69" t="s">
        <v>380</v>
      </c>
      <c r="D119" s="69">
        <v>1.0</v>
      </c>
      <c r="E119" s="69">
        <v>1.0</v>
      </c>
      <c r="F119" s="69" t="s">
        <v>118</v>
      </c>
    </row>
    <row r="120" ht="14.25" customHeight="1">
      <c r="B120" s="69" t="s">
        <v>449</v>
      </c>
      <c r="C120" s="69" t="s">
        <v>381</v>
      </c>
      <c r="D120" s="69">
        <v>0.0</v>
      </c>
      <c r="E120" s="69">
        <v>0.0</v>
      </c>
      <c r="F120" s="69" t="s">
        <v>118</v>
      </c>
    </row>
    <row r="121" ht="14.25" customHeight="1">
      <c r="B121" s="69" t="s">
        <v>450</v>
      </c>
      <c r="C121" s="69" t="s">
        <v>383</v>
      </c>
      <c r="D121" s="69">
        <v>1.0</v>
      </c>
      <c r="E121" s="69">
        <v>1.0</v>
      </c>
      <c r="F121" s="69" t="s">
        <v>118</v>
      </c>
    </row>
    <row r="122" ht="14.25" customHeight="1">
      <c r="B122" s="69" t="s">
        <v>451</v>
      </c>
      <c r="C122" s="69" t="s">
        <v>385</v>
      </c>
      <c r="D122" s="69">
        <v>1.0</v>
      </c>
      <c r="E122" s="69">
        <v>0.0</v>
      </c>
      <c r="F122" s="69" t="s">
        <v>118</v>
      </c>
    </row>
    <row r="123" ht="14.25" customHeight="1">
      <c r="B123" s="69" t="s">
        <v>452</v>
      </c>
      <c r="C123" s="69" t="s">
        <v>387</v>
      </c>
      <c r="D123" s="69">
        <v>0.0</v>
      </c>
      <c r="E123" s="69">
        <v>0.0</v>
      </c>
      <c r="F123" s="69" t="s">
        <v>118</v>
      </c>
    </row>
    <row r="124" ht="14.25" customHeight="1">
      <c r="B124" s="69" t="s">
        <v>453</v>
      </c>
      <c r="C124" s="69" t="s">
        <v>389</v>
      </c>
      <c r="D124" s="69">
        <v>0.0</v>
      </c>
      <c r="E124" s="69">
        <v>0.0</v>
      </c>
      <c r="F124" s="69" t="s">
        <v>118</v>
      </c>
    </row>
    <row r="125" ht="14.25" customHeight="1">
      <c r="B125" s="69" t="s">
        <v>454</v>
      </c>
      <c r="C125" s="69" t="s">
        <v>391</v>
      </c>
      <c r="D125" s="69">
        <v>0.0</v>
      </c>
      <c r="E125" s="69">
        <v>0.0</v>
      </c>
      <c r="F125" s="69" t="s">
        <v>118</v>
      </c>
    </row>
    <row r="126" ht="14.25" customHeight="1">
      <c r="B126" s="69" t="s">
        <v>455</v>
      </c>
      <c r="C126" s="69" t="s">
        <v>393</v>
      </c>
      <c r="D126" s="69">
        <v>0.0</v>
      </c>
      <c r="E126" s="69">
        <v>0.0</v>
      </c>
      <c r="F126" s="69" t="s">
        <v>118</v>
      </c>
    </row>
    <row r="127" ht="14.25" customHeight="1">
      <c r="B127" s="69" t="s">
        <v>456</v>
      </c>
      <c r="C127" s="69" t="s">
        <v>395</v>
      </c>
      <c r="D127" s="69">
        <v>0.0</v>
      </c>
      <c r="E127" s="69">
        <v>0.0</v>
      </c>
      <c r="F127" s="69" t="s">
        <v>118</v>
      </c>
    </row>
    <row r="128" ht="14.25" customHeight="1">
      <c r="B128" s="69" t="s">
        <v>457</v>
      </c>
      <c r="C128" s="69" t="s">
        <v>397</v>
      </c>
      <c r="D128" s="69">
        <v>1.0</v>
      </c>
      <c r="E128" s="69">
        <v>1.0</v>
      </c>
      <c r="F128" s="69" t="s">
        <v>118</v>
      </c>
    </row>
    <row r="129" ht="14.25" customHeight="1">
      <c r="B129" s="69" t="s">
        <v>458</v>
      </c>
      <c r="C129" s="69" t="s">
        <v>399</v>
      </c>
      <c r="D129" s="69">
        <v>0.0</v>
      </c>
      <c r="E129" s="69">
        <v>0.0</v>
      </c>
      <c r="F129" s="69" t="s">
        <v>118</v>
      </c>
    </row>
    <row r="130" ht="14.25" customHeight="1">
      <c r="B130" s="68" t="s">
        <v>459</v>
      </c>
      <c r="C130" s="68" t="s">
        <v>401</v>
      </c>
      <c r="D130" s="68">
        <v>0.0</v>
      </c>
      <c r="E130" s="68">
        <v>0.0</v>
      </c>
      <c r="F130" s="68" t="s">
        <v>118</v>
      </c>
    </row>
    <row r="131" ht="14.25" customHeight="1"/>
    <row r="132" ht="14.25" customHeight="1"/>
    <row r="133" ht="14.25" customHeight="1">
      <c r="A133" s="17" t="s">
        <v>24</v>
      </c>
    </row>
    <row r="134" ht="14.25" customHeight="1">
      <c r="B134" s="67" t="s">
        <v>96</v>
      </c>
      <c r="C134" s="67" t="s">
        <v>97</v>
      </c>
      <c r="D134" s="67" t="s">
        <v>268</v>
      </c>
      <c r="E134" s="67" t="s">
        <v>269</v>
      </c>
      <c r="F134" s="67" t="s">
        <v>270</v>
      </c>
      <c r="G134" s="67" t="s">
        <v>271</v>
      </c>
    </row>
    <row r="135" ht="14.25" customHeight="1">
      <c r="B135" s="69" t="s">
        <v>460</v>
      </c>
      <c r="C135" s="69" t="s">
        <v>461</v>
      </c>
      <c r="D135" s="69">
        <v>1.0</v>
      </c>
      <c r="E135" s="69" t="s">
        <v>462</v>
      </c>
      <c r="F135" s="69" t="s">
        <v>286</v>
      </c>
      <c r="G135" s="69">
        <v>0.0</v>
      </c>
    </row>
    <row r="136" ht="14.25" customHeight="1">
      <c r="B136" s="69" t="s">
        <v>463</v>
      </c>
      <c r="C136" s="69" t="s">
        <v>464</v>
      </c>
      <c r="D136" s="69">
        <v>1.0</v>
      </c>
      <c r="E136" s="69" t="s">
        <v>465</v>
      </c>
      <c r="F136" s="69" t="s">
        <v>286</v>
      </c>
      <c r="G136" s="69">
        <v>0.0</v>
      </c>
    </row>
    <row r="137" ht="14.25" customHeight="1">
      <c r="B137" s="69" t="s">
        <v>466</v>
      </c>
      <c r="C137" s="69" t="s">
        <v>467</v>
      </c>
      <c r="D137" s="69">
        <v>1.0</v>
      </c>
      <c r="E137" s="69" t="s">
        <v>468</v>
      </c>
      <c r="F137" s="69" t="s">
        <v>286</v>
      </c>
      <c r="G137" s="69">
        <v>0.0</v>
      </c>
    </row>
    <row r="138" ht="14.25" customHeight="1">
      <c r="B138" s="69" t="s">
        <v>469</v>
      </c>
      <c r="C138" s="69" t="s">
        <v>470</v>
      </c>
      <c r="D138" s="69">
        <v>1.0</v>
      </c>
      <c r="E138" s="69" t="s">
        <v>471</v>
      </c>
      <c r="F138" s="69" t="s">
        <v>286</v>
      </c>
      <c r="G138" s="69">
        <v>0.0</v>
      </c>
    </row>
    <row r="139" ht="14.25" customHeight="1">
      <c r="B139" s="69" t="s">
        <v>472</v>
      </c>
      <c r="C139" s="69" t="s">
        <v>473</v>
      </c>
      <c r="D139" s="69">
        <v>1.0</v>
      </c>
      <c r="E139" s="69" t="s">
        <v>474</v>
      </c>
      <c r="F139" s="69" t="s">
        <v>286</v>
      </c>
      <c r="G139" s="69">
        <v>0.0</v>
      </c>
    </row>
    <row r="140" ht="14.25" customHeight="1">
      <c r="B140" s="69" t="s">
        <v>475</v>
      </c>
      <c r="C140" s="69" t="s">
        <v>476</v>
      </c>
      <c r="D140" s="69">
        <v>1.0</v>
      </c>
      <c r="E140" s="69" t="s">
        <v>477</v>
      </c>
      <c r="F140" s="69" t="s">
        <v>286</v>
      </c>
      <c r="G140" s="69">
        <v>0.0</v>
      </c>
    </row>
    <row r="141" ht="14.25" customHeight="1">
      <c r="B141" s="69" t="s">
        <v>478</v>
      </c>
      <c r="C141" s="69" t="s">
        <v>479</v>
      </c>
      <c r="D141" s="69">
        <v>1.0</v>
      </c>
      <c r="E141" s="69" t="s">
        <v>480</v>
      </c>
      <c r="F141" s="69" t="s">
        <v>286</v>
      </c>
      <c r="G141" s="69">
        <v>0.0</v>
      </c>
    </row>
    <row r="142" ht="14.25" customHeight="1">
      <c r="B142" s="69" t="s">
        <v>481</v>
      </c>
      <c r="C142" s="69" t="s">
        <v>482</v>
      </c>
      <c r="D142" s="69">
        <v>1.0</v>
      </c>
      <c r="E142" s="69" t="s">
        <v>483</v>
      </c>
      <c r="F142" s="69" t="s">
        <v>286</v>
      </c>
      <c r="G142" s="69">
        <v>0.0</v>
      </c>
    </row>
    <row r="143" ht="14.25" customHeight="1">
      <c r="B143" s="69" t="s">
        <v>484</v>
      </c>
      <c r="C143" s="69" t="s">
        <v>485</v>
      </c>
      <c r="D143" s="69">
        <v>1.0</v>
      </c>
      <c r="E143" s="69" t="s">
        <v>486</v>
      </c>
      <c r="F143" s="69" t="s">
        <v>286</v>
      </c>
      <c r="G143" s="69">
        <v>0.0</v>
      </c>
    </row>
    <row r="144" ht="14.25" customHeight="1">
      <c r="B144" s="69" t="s">
        <v>487</v>
      </c>
      <c r="C144" s="69" t="s">
        <v>488</v>
      </c>
      <c r="D144" s="69">
        <v>1.0</v>
      </c>
      <c r="E144" s="69" t="s">
        <v>489</v>
      </c>
      <c r="F144" s="69" t="s">
        <v>286</v>
      </c>
      <c r="G144" s="69">
        <v>0.0</v>
      </c>
    </row>
    <row r="145" ht="14.25" customHeight="1">
      <c r="B145" s="69" t="s">
        <v>490</v>
      </c>
      <c r="C145" s="69"/>
      <c r="D145" s="69"/>
      <c r="E145" s="69"/>
      <c r="F145" s="69"/>
      <c r="G145" s="69"/>
    </row>
    <row r="146" ht="14.25" customHeight="1">
      <c r="B146" s="69" t="s">
        <v>491</v>
      </c>
      <c r="C146" s="69"/>
      <c r="D146" s="69"/>
      <c r="E146" s="69"/>
      <c r="F146" s="69"/>
      <c r="G146" s="69"/>
    </row>
    <row r="147" ht="14.25" customHeight="1">
      <c r="B147" s="69" t="s">
        <v>492</v>
      </c>
      <c r="C147" s="69"/>
      <c r="D147" s="69"/>
      <c r="E147" s="69"/>
      <c r="F147" s="69"/>
      <c r="G147" s="69"/>
    </row>
    <row r="148" ht="14.25" customHeight="1">
      <c r="B148" s="69" t="s">
        <v>493</v>
      </c>
      <c r="C148" s="69"/>
      <c r="D148" s="69"/>
      <c r="E148" s="69"/>
      <c r="F148" s="69"/>
      <c r="G148" s="69"/>
    </row>
    <row r="149" ht="14.25" customHeight="1">
      <c r="B149" s="69" t="s">
        <v>494</v>
      </c>
      <c r="C149" s="69"/>
      <c r="D149" s="69"/>
      <c r="E149" s="69"/>
      <c r="F149" s="69"/>
      <c r="G149" s="69"/>
    </row>
    <row r="150" ht="14.25" customHeight="1">
      <c r="B150" s="69" t="s">
        <v>495</v>
      </c>
      <c r="C150" s="69"/>
      <c r="D150" s="69"/>
      <c r="E150" s="69"/>
      <c r="F150" s="69"/>
      <c r="G150" s="69"/>
    </row>
    <row r="151" ht="14.25" customHeight="1">
      <c r="B151" s="69" t="s">
        <v>496</v>
      </c>
      <c r="C151" s="69"/>
      <c r="D151" s="69"/>
      <c r="E151" s="69"/>
      <c r="F151" s="69"/>
      <c r="G151" s="69"/>
    </row>
    <row r="152" ht="14.25" customHeight="1">
      <c r="B152" s="69" t="s">
        <v>497</v>
      </c>
      <c r="C152" s="69"/>
      <c r="D152" s="69"/>
      <c r="E152" s="69"/>
      <c r="F152" s="69"/>
      <c r="G152" s="69"/>
    </row>
    <row r="153" ht="14.25" customHeight="1">
      <c r="B153" s="69" t="s">
        <v>498</v>
      </c>
      <c r="C153" s="69"/>
      <c r="D153" s="69"/>
      <c r="E153" s="69"/>
      <c r="F153" s="69"/>
      <c r="G153" s="69"/>
    </row>
    <row r="154" ht="14.25" customHeight="1">
      <c r="B154" s="68" t="s">
        <v>499</v>
      </c>
      <c r="C154" s="68"/>
      <c r="D154" s="68"/>
      <c r="E154" s="68"/>
      <c r="F154" s="68"/>
      <c r="G154" s="68"/>
    </row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0"/>
    <col customWidth="1" min="2" max="2" width="17.0"/>
    <col customWidth="1" min="3" max="3" width="17.5"/>
    <col customWidth="1" min="4" max="4" width="11.13"/>
    <col customWidth="1" min="5" max="5" width="11.63"/>
    <col customWidth="1" min="6" max="6" width="6.13"/>
    <col customWidth="1" min="7" max="7" width="4.63"/>
    <col customWidth="1" min="8" max="26" width="7.63"/>
  </cols>
  <sheetData>
    <row r="1" ht="14.25" customHeight="1">
      <c r="A1" s="66" t="s">
        <v>83</v>
      </c>
    </row>
    <row r="2" ht="14.25" customHeight="1">
      <c r="A2" s="66" t="s">
        <v>434</v>
      </c>
    </row>
    <row r="3" ht="14.25" customHeight="1">
      <c r="A3" s="66" t="s">
        <v>435</v>
      </c>
    </row>
    <row r="4" ht="14.25" customHeight="1">
      <c r="A4" s="66" t="s">
        <v>86</v>
      </c>
    </row>
    <row r="5" ht="14.25" customHeight="1">
      <c r="A5" s="66" t="s">
        <v>87</v>
      </c>
    </row>
    <row r="6" ht="14.25" customHeight="1">
      <c r="A6" s="66"/>
      <c r="B6" s="17" t="s">
        <v>88</v>
      </c>
    </row>
    <row r="7" ht="14.25" customHeight="1">
      <c r="A7" s="66"/>
      <c r="B7" s="17" t="s">
        <v>436</v>
      </c>
    </row>
    <row r="8" ht="14.25" customHeight="1">
      <c r="A8" s="66"/>
      <c r="B8" s="17" t="s">
        <v>90</v>
      </c>
    </row>
    <row r="9" ht="14.25" customHeight="1">
      <c r="A9" s="66" t="s">
        <v>91</v>
      </c>
    </row>
    <row r="10" ht="14.25" customHeight="1">
      <c r="B10" s="17" t="s">
        <v>92</v>
      </c>
    </row>
    <row r="11" ht="14.25" customHeight="1">
      <c r="B11" s="17" t="s">
        <v>93</v>
      </c>
    </row>
    <row r="12" ht="14.25" customHeight="1">
      <c r="B12" s="17" t="s">
        <v>437</v>
      </c>
    </row>
    <row r="13" ht="14.25" customHeight="1"/>
    <row r="14" ht="14.25" customHeight="1">
      <c r="A14" s="17" t="s">
        <v>95</v>
      </c>
    </row>
    <row r="15" ht="14.25" customHeight="1">
      <c r="B15" s="67" t="s">
        <v>96</v>
      </c>
      <c r="C15" s="67" t="s">
        <v>97</v>
      </c>
      <c r="D15" s="67" t="s">
        <v>98</v>
      </c>
      <c r="E15" s="67" t="s">
        <v>99</v>
      </c>
    </row>
    <row r="16" ht="14.25" customHeight="1">
      <c r="B16" s="68" t="s">
        <v>438</v>
      </c>
      <c r="C16" s="68" t="s">
        <v>439</v>
      </c>
      <c r="D16" s="68">
        <v>603.342632918198</v>
      </c>
      <c r="E16" s="68">
        <v>603.342632918198</v>
      </c>
    </row>
    <row r="17" ht="14.25" customHeight="1"/>
    <row r="18" ht="14.25" customHeight="1"/>
    <row r="19" ht="14.25" customHeight="1">
      <c r="A19" s="17" t="s">
        <v>102</v>
      </c>
    </row>
    <row r="20" ht="14.25" customHeight="1">
      <c r="B20" s="67" t="s">
        <v>96</v>
      </c>
      <c r="C20" s="67" t="s">
        <v>97</v>
      </c>
      <c r="D20" s="67" t="s">
        <v>98</v>
      </c>
      <c r="E20" s="67" t="s">
        <v>99</v>
      </c>
      <c r="F20" s="67" t="s">
        <v>103</v>
      </c>
    </row>
    <row r="21" ht="14.25" customHeight="1">
      <c r="B21" s="69" t="s">
        <v>361</v>
      </c>
      <c r="C21" s="69" t="s">
        <v>362</v>
      </c>
      <c r="D21" s="69">
        <v>3.4827109749570013</v>
      </c>
      <c r="E21" s="69">
        <v>3.4827109749570013</v>
      </c>
      <c r="F21" s="69" t="s">
        <v>106</v>
      </c>
    </row>
    <row r="22" ht="14.25" customHeight="1">
      <c r="B22" s="69" t="s">
        <v>363</v>
      </c>
      <c r="C22" s="69" t="s">
        <v>360</v>
      </c>
      <c r="D22" s="69">
        <v>16.009655025111517</v>
      </c>
      <c r="E22" s="69">
        <v>16.009655025111517</v>
      </c>
      <c r="F22" s="69" t="s">
        <v>106</v>
      </c>
    </row>
    <row r="23" ht="14.25" customHeight="1">
      <c r="B23" s="69" t="s">
        <v>364</v>
      </c>
      <c r="C23" s="69" t="s">
        <v>362</v>
      </c>
      <c r="D23" s="69">
        <v>6.976847480781311</v>
      </c>
      <c r="E23" s="69">
        <v>6.976847480781311</v>
      </c>
      <c r="F23" s="69" t="s">
        <v>106</v>
      </c>
    </row>
    <row r="24" ht="14.25" customHeight="1">
      <c r="B24" s="69" t="s">
        <v>365</v>
      </c>
      <c r="C24" s="69" t="s">
        <v>360</v>
      </c>
      <c r="D24" s="69">
        <v>20.284831855144933</v>
      </c>
      <c r="E24" s="69">
        <v>20.284831855144933</v>
      </c>
      <c r="F24" s="69" t="s">
        <v>106</v>
      </c>
    </row>
    <row r="25" ht="14.25" customHeight="1">
      <c r="B25" s="69" t="s">
        <v>366</v>
      </c>
      <c r="C25" s="69" t="s">
        <v>362</v>
      </c>
      <c r="D25" s="69">
        <v>18.681123865566832</v>
      </c>
      <c r="E25" s="69">
        <v>18.681123865566832</v>
      </c>
      <c r="F25" s="69" t="s">
        <v>106</v>
      </c>
    </row>
    <row r="26" ht="14.25" customHeight="1">
      <c r="B26" s="69" t="s">
        <v>367</v>
      </c>
      <c r="C26" s="69" t="s">
        <v>360</v>
      </c>
      <c r="D26" s="69">
        <v>29.36144435780725</v>
      </c>
      <c r="E26" s="69">
        <v>29.36144435780725</v>
      </c>
      <c r="F26" s="69" t="s">
        <v>106</v>
      </c>
    </row>
    <row r="27" ht="14.25" customHeight="1">
      <c r="B27" s="69" t="s">
        <v>368</v>
      </c>
      <c r="C27" s="69" t="s">
        <v>362</v>
      </c>
      <c r="D27" s="69">
        <v>26.245702717046157</v>
      </c>
      <c r="E27" s="69">
        <v>26.245702717046157</v>
      </c>
      <c r="F27" s="69" t="s">
        <v>106</v>
      </c>
    </row>
    <row r="28" ht="14.25" customHeight="1">
      <c r="B28" s="69" t="s">
        <v>369</v>
      </c>
      <c r="C28" s="69" t="s">
        <v>360</v>
      </c>
      <c r="D28" s="69">
        <v>71.32348277721829</v>
      </c>
      <c r="E28" s="69">
        <v>71.32348277721829</v>
      </c>
      <c r="F28" s="69" t="s">
        <v>106</v>
      </c>
    </row>
    <row r="29" ht="14.25" customHeight="1">
      <c r="B29" s="69" t="s">
        <v>370</v>
      </c>
      <c r="C29" s="69" t="s">
        <v>362</v>
      </c>
      <c r="D29" s="69">
        <v>65.93506610618856</v>
      </c>
      <c r="E29" s="69">
        <v>65.93506610618856</v>
      </c>
      <c r="F29" s="69" t="s">
        <v>106</v>
      </c>
    </row>
    <row r="30" ht="14.25" customHeight="1">
      <c r="B30" s="69" t="s">
        <v>209</v>
      </c>
      <c r="C30" s="69" t="s">
        <v>371</v>
      </c>
      <c r="D30" s="69">
        <v>0.0</v>
      </c>
      <c r="E30" s="69">
        <v>0.0</v>
      </c>
      <c r="F30" s="69" t="s">
        <v>118</v>
      </c>
    </row>
    <row r="31" ht="14.25" customHeight="1">
      <c r="B31" s="69" t="s">
        <v>210</v>
      </c>
      <c r="C31" s="69" t="s">
        <v>372</v>
      </c>
      <c r="D31" s="69">
        <v>1.0</v>
      </c>
      <c r="E31" s="69">
        <v>1.0</v>
      </c>
      <c r="F31" s="69" t="s">
        <v>118</v>
      </c>
    </row>
    <row r="32" ht="14.25" customHeight="1">
      <c r="B32" s="69" t="s">
        <v>211</v>
      </c>
      <c r="C32" s="69" t="s">
        <v>374</v>
      </c>
      <c r="D32" s="69">
        <v>0.0</v>
      </c>
      <c r="E32" s="69">
        <v>0.0</v>
      </c>
      <c r="F32" s="69" t="s">
        <v>118</v>
      </c>
    </row>
    <row r="33" ht="14.25" customHeight="1">
      <c r="B33" s="69" t="s">
        <v>212</v>
      </c>
      <c r="C33" s="69" t="s">
        <v>375</v>
      </c>
      <c r="D33" s="69">
        <v>0.0</v>
      </c>
      <c r="E33" s="69">
        <v>0.0</v>
      </c>
      <c r="F33" s="69" t="s">
        <v>118</v>
      </c>
    </row>
    <row r="34" ht="14.25" customHeight="1">
      <c r="B34" s="69" t="s">
        <v>213</v>
      </c>
      <c r="C34" s="69" t="s">
        <v>376</v>
      </c>
      <c r="D34" s="69">
        <v>0.0</v>
      </c>
      <c r="E34" s="69">
        <v>0.0</v>
      </c>
      <c r="F34" s="69" t="s">
        <v>118</v>
      </c>
    </row>
    <row r="35" ht="14.25" customHeight="1">
      <c r="B35" s="69" t="s">
        <v>214</v>
      </c>
      <c r="C35" s="69" t="s">
        <v>377</v>
      </c>
      <c r="D35" s="69">
        <v>0.0</v>
      </c>
      <c r="E35" s="69">
        <v>0.0</v>
      </c>
      <c r="F35" s="69" t="s">
        <v>118</v>
      </c>
    </row>
    <row r="36" ht="14.25" customHeight="1">
      <c r="B36" s="69" t="s">
        <v>215</v>
      </c>
      <c r="C36" s="69" t="s">
        <v>378</v>
      </c>
      <c r="D36" s="69">
        <v>0.0</v>
      </c>
      <c r="E36" s="69">
        <v>0.0</v>
      </c>
      <c r="F36" s="69" t="s">
        <v>118</v>
      </c>
    </row>
    <row r="37" ht="14.25" customHeight="1">
      <c r="B37" s="69" t="s">
        <v>216</v>
      </c>
      <c r="C37" s="69" t="s">
        <v>379</v>
      </c>
      <c r="D37" s="69">
        <v>0.0</v>
      </c>
      <c r="E37" s="69">
        <v>0.0</v>
      </c>
      <c r="F37" s="69" t="s">
        <v>118</v>
      </c>
    </row>
    <row r="38" ht="14.25" customHeight="1">
      <c r="B38" s="69" t="s">
        <v>217</v>
      </c>
      <c r="C38" s="69" t="s">
        <v>380</v>
      </c>
      <c r="D38" s="69">
        <v>0.0</v>
      </c>
      <c r="E38" s="69">
        <v>0.0</v>
      </c>
      <c r="F38" s="69" t="s">
        <v>118</v>
      </c>
    </row>
    <row r="39" ht="14.25" customHeight="1">
      <c r="B39" s="69" t="s">
        <v>218</v>
      </c>
      <c r="C39" s="69" t="s">
        <v>381</v>
      </c>
      <c r="D39" s="69">
        <v>0.0</v>
      </c>
      <c r="E39" s="69">
        <v>0.0</v>
      </c>
      <c r="F39" s="69" t="s">
        <v>118</v>
      </c>
    </row>
    <row r="40" ht="14.25" customHeight="1">
      <c r="B40" s="69" t="s">
        <v>382</v>
      </c>
      <c r="C40" s="69" t="s">
        <v>383</v>
      </c>
      <c r="D40" s="69">
        <v>0.0</v>
      </c>
      <c r="E40" s="69">
        <v>0.0</v>
      </c>
      <c r="F40" s="69" t="s">
        <v>118</v>
      </c>
    </row>
    <row r="41" ht="14.25" customHeight="1">
      <c r="B41" s="69" t="s">
        <v>384</v>
      </c>
      <c r="C41" s="69" t="s">
        <v>385</v>
      </c>
      <c r="D41" s="69">
        <v>0.0</v>
      </c>
      <c r="E41" s="69">
        <v>0.0</v>
      </c>
      <c r="F41" s="69" t="s">
        <v>118</v>
      </c>
    </row>
    <row r="42" ht="14.25" customHeight="1">
      <c r="B42" s="69" t="s">
        <v>386</v>
      </c>
      <c r="C42" s="69" t="s">
        <v>387</v>
      </c>
      <c r="D42" s="69">
        <v>0.0</v>
      </c>
      <c r="E42" s="69">
        <v>0.0</v>
      </c>
      <c r="F42" s="69" t="s">
        <v>118</v>
      </c>
    </row>
    <row r="43" ht="14.25" customHeight="1">
      <c r="B43" s="69" t="s">
        <v>388</v>
      </c>
      <c r="C43" s="69" t="s">
        <v>389</v>
      </c>
      <c r="D43" s="69">
        <v>0.0</v>
      </c>
      <c r="E43" s="69">
        <v>0.0</v>
      </c>
      <c r="F43" s="69" t="s">
        <v>118</v>
      </c>
    </row>
    <row r="44" ht="14.25" customHeight="1">
      <c r="B44" s="69" t="s">
        <v>390</v>
      </c>
      <c r="C44" s="69" t="s">
        <v>391</v>
      </c>
      <c r="D44" s="69">
        <v>1.0</v>
      </c>
      <c r="E44" s="69">
        <v>1.0</v>
      </c>
      <c r="F44" s="69" t="s">
        <v>118</v>
      </c>
    </row>
    <row r="45" ht="14.25" customHeight="1">
      <c r="B45" s="69" t="s">
        <v>392</v>
      </c>
      <c r="C45" s="69" t="s">
        <v>393</v>
      </c>
      <c r="D45" s="69">
        <v>0.0</v>
      </c>
      <c r="E45" s="69">
        <v>0.0</v>
      </c>
      <c r="F45" s="69" t="s">
        <v>118</v>
      </c>
    </row>
    <row r="46" ht="14.25" customHeight="1">
      <c r="B46" s="69" t="s">
        <v>394</v>
      </c>
      <c r="C46" s="69" t="s">
        <v>395</v>
      </c>
      <c r="D46" s="69">
        <v>0.0</v>
      </c>
      <c r="E46" s="69">
        <v>0.0</v>
      </c>
      <c r="F46" s="69" t="s">
        <v>118</v>
      </c>
    </row>
    <row r="47" ht="14.25" customHeight="1">
      <c r="B47" s="69" t="s">
        <v>396</v>
      </c>
      <c r="C47" s="69" t="s">
        <v>397</v>
      </c>
      <c r="D47" s="69">
        <v>0.0</v>
      </c>
      <c r="E47" s="69">
        <v>0.0</v>
      </c>
      <c r="F47" s="69" t="s">
        <v>118</v>
      </c>
    </row>
    <row r="48" ht="14.25" customHeight="1">
      <c r="B48" s="69" t="s">
        <v>398</v>
      </c>
      <c r="C48" s="69" t="s">
        <v>399</v>
      </c>
      <c r="D48" s="69">
        <v>0.0</v>
      </c>
      <c r="E48" s="69">
        <v>0.0</v>
      </c>
      <c r="F48" s="69" t="s">
        <v>118</v>
      </c>
    </row>
    <row r="49" ht="14.25" customHeight="1">
      <c r="B49" s="69" t="s">
        <v>400</v>
      </c>
      <c r="C49" s="69" t="s">
        <v>401</v>
      </c>
      <c r="D49" s="69">
        <v>0.0</v>
      </c>
      <c r="E49" s="69">
        <v>0.0</v>
      </c>
      <c r="F49" s="69" t="s">
        <v>118</v>
      </c>
    </row>
    <row r="50" ht="14.25" customHeight="1">
      <c r="B50" s="69" t="s">
        <v>402</v>
      </c>
      <c r="C50" s="69" t="s">
        <v>371</v>
      </c>
      <c r="D50" s="69">
        <v>0.0</v>
      </c>
      <c r="E50" s="69">
        <v>0.0</v>
      </c>
      <c r="F50" s="69" t="s">
        <v>118</v>
      </c>
    </row>
    <row r="51" ht="14.25" customHeight="1">
      <c r="B51" s="69" t="s">
        <v>403</v>
      </c>
      <c r="C51" s="69" t="s">
        <v>372</v>
      </c>
      <c r="D51" s="69">
        <v>0.0</v>
      </c>
      <c r="E51" s="69">
        <v>0.0</v>
      </c>
      <c r="F51" s="69" t="s">
        <v>118</v>
      </c>
    </row>
    <row r="52" ht="14.25" customHeight="1">
      <c r="B52" s="69" t="s">
        <v>404</v>
      </c>
      <c r="C52" s="69" t="s">
        <v>374</v>
      </c>
      <c r="D52" s="69">
        <v>0.0</v>
      </c>
      <c r="E52" s="69">
        <v>0.0</v>
      </c>
      <c r="F52" s="69" t="s">
        <v>118</v>
      </c>
    </row>
    <row r="53" ht="14.25" customHeight="1">
      <c r="B53" s="69" t="s">
        <v>405</v>
      </c>
      <c r="C53" s="69" t="s">
        <v>375</v>
      </c>
      <c r="D53" s="69">
        <v>0.0</v>
      </c>
      <c r="E53" s="69">
        <v>0.0</v>
      </c>
      <c r="F53" s="69" t="s">
        <v>118</v>
      </c>
    </row>
    <row r="54" ht="14.25" customHeight="1">
      <c r="B54" s="69" t="s">
        <v>406</v>
      </c>
      <c r="C54" s="69" t="s">
        <v>376</v>
      </c>
      <c r="D54" s="69">
        <v>0.0</v>
      </c>
      <c r="E54" s="69">
        <v>0.0</v>
      </c>
      <c r="F54" s="69" t="s">
        <v>118</v>
      </c>
    </row>
    <row r="55" ht="14.25" customHeight="1">
      <c r="B55" s="69" t="s">
        <v>407</v>
      </c>
      <c r="C55" s="69" t="s">
        <v>377</v>
      </c>
      <c r="D55" s="69">
        <v>0.0</v>
      </c>
      <c r="E55" s="69">
        <v>0.0</v>
      </c>
      <c r="F55" s="69" t="s">
        <v>118</v>
      </c>
    </row>
    <row r="56" ht="14.25" customHeight="1">
      <c r="B56" s="69" t="s">
        <v>409</v>
      </c>
      <c r="C56" s="69" t="s">
        <v>378</v>
      </c>
      <c r="D56" s="69">
        <v>0.0</v>
      </c>
      <c r="E56" s="69">
        <v>0.0</v>
      </c>
      <c r="F56" s="69" t="s">
        <v>118</v>
      </c>
    </row>
    <row r="57" ht="14.25" customHeight="1">
      <c r="B57" s="69" t="s">
        <v>410</v>
      </c>
      <c r="C57" s="69" t="s">
        <v>379</v>
      </c>
      <c r="D57" s="69">
        <v>0.0</v>
      </c>
      <c r="E57" s="69">
        <v>0.0</v>
      </c>
      <c r="F57" s="69" t="s">
        <v>118</v>
      </c>
    </row>
    <row r="58" ht="14.25" customHeight="1">
      <c r="B58" s="69" t="s">
        <v>411</v>
      </c>
      <c r="C58" s="69" t="s">
        <v>380</v>
      </c>
      <c r="D58" s="69">
        <v>0.0</v>
      </c>
      <c r="E58" s="69">
        <v>0.0</v>
      </c>
      <c r="F58" s="69" t="s">
        <v>118</v>
      </c>
    </row>
    <row r="59" ht="14.25" customHeight="1">
      <c r="B59" s="69" t="s">
        <v>413</v>
      </c>
      <c r="C59" s="69" t="s">
        <v>381</v>
      </c>
      <c r="D59" s="69">
        <v>0.0</v>
      </c>
      <c r="E59" s="69">
        <v>0.0</v>
      </c>
      <c r="F59" s="69" t="s">
        <v>118</v>
      </c>
    </row>
    <row r="60" ht="14.25" customHeight="1">
      <c r="B60" s="69" t="s">
        <v>414</v>
      </c>
      <c r="C60" s="69" t="s">
        <v>383</v>
      </c>
      <c r="D60" s="69">
        <v>0.0</v>
      </c>
      <c r="E60" s="69">
        <v>0.0</v>
      </c>
      <c r="F60" s="69" t="s">
        <v>118</v>
      </c>
    </row>
    <row r="61" ht="14.25" customHeight="1">
      <c r="B61" s="69" t="s">
        <v>415</v>
      </c>
      <c r="C61" s="69" t="s">
        <v>385</v>
      </c>
      <c r="D61" s="69">
        <v>0.0</v>
      </c>
      <c r="E61" s="69">
        <v>0.0</v>
      </c>
      <c r="F61" s="69" t="s">
        <v>118</v>
      </c>
    </row>
    <row r="62" ht="14.25" customHeight="1">
      <c r="B62" s="69" t="s">
        <v>416</v>
      </c>
      <c r="C62" s="69" t="s">
        <v>387</v>
      </c>
      <c r="D62" s="69">
        <v>0.0</v>
      </c>
      <c r="E62" s="69">
        <v>0.0</v>
      </c>
      <c r="F62" s="69" t="s">
        <v>118</v>
      </c>
    </row>
    <row r="63" ht="14.25" customHeight="1">
      <c r="B63" s="69" t="s">
        <v>417</v>
      </c>
      <c r="C63" s="69" t="s">
        <v>389</v>
      </c>
      <c r="D63" s="69">
        <v>0.0</v>
      </c>
      <c r="E63" s="69">
        <v>0.0</v>
      </c>
      <c r="F63" s="69" t="s">
        <v>118</v>
      </c>
    </row>
    <row r="64" ht="14.25" customHeight="1">
      <c r="B64" s="69" t="s">
        <v>418</v>
      </c>
      <c r="C64" s="69" t="s">
        <v>391</v>
      </c>
      <c r="D64" s="69">
        <v>0.0</v>
      </c>
      <c r="E64" s="69">
        <v>0.0</v>
      </c>
      <c r="F64" s="69" t="s">
        <v>118</v>
      </c>
    </row>
    <row r="65" ht="14.25" customHeight="1">
      <c r="B65" s="69" t="s">
        <v>419</v>
      </c>
      <c r="C65" s="69" t="s">
        <v>393</v>
      </c>
      <c r="D65" s="69">
        <v>0.0</v>
      </c>
      <c r="E65" s="69">
        <v>0.0</v>
      </c>
      <c r="F65" s="69" t="s">
        <v>118</v>
      </c>
    </row>
    <row r="66" ht="14.25" customHeight="1">
      <c r="B66" s="69" t="s">
        <v>420</v>
      </c>
      <c r="C66" s="69" t="s">
        <v>395</v>
      </c>
      <c r="D66" s="69">
        <v>0.0</v>
      </c>
      <c r="E66" s="69">
        <v>0.0</v>
      </c>
      <c r="F66" s="69" t="s">
        <v>118</v>
      </c>
    </row>
    <row r="67" ht="14.25" customHeight="1">
      <c r="B67" s="69" t="s">
        <v>421</v>
      </c>
      <c r="C67" s="69" t="s">
        <v>397</v>
      </c>
      <c r="D67" s="69">
        <v>0.0</v>
      </c>
      <c r="E67" s="69">
        <v>0.0</v>
      </c>
      <c r="F67" s="69" t="s">
        <v>118</v>
      </c>
    </row>
    <row r="68" ht="14.25" customHeight="1">
      <c r="B68" s="69" t="s">
        <v>422</v>
      </c>
      <c r="C68" s="69" t="s">
        <v>399</v>
      </c>
      <c r="D68" s="69">
        <v>0.0</v>
      </c>
      <c r="E68" s="69">
        <v>0.0</v>
      </c>
      <c r="F68" s="69" t="s">
        <v>118</v>
      </c>
    </row>
    <row r="69" ht="14.25" customHeight="1">
      <c r="B69" s="69" t="s">
        <v>423</v>
      </c>
      <c r="C69" s="69" t="s">
        <v>401</v>
      </c>
      <c r="D69" s="69">
        <v>0.0</v>
      </c>
      <c r="E69" s="69">
        <v>0.0</v>
      </c>
      <c r="F69" s="69" t="s">
        <v>118</v>
      </c>
    </row>
    <row r="70" ht="14.25" customHeight="1">
      <c r="B70" s="69" t="s">
        <v>424</v>
      </c>
      <c r="C70" s="69" t="s">
        <v>371</v>
      </c>
      <c r="D70" s="69">
        <v>0.0</v>
      </c>
      <c r="E70" s="69">
        <v>0.0</v>
      </c>
      <c r="F70" s="69" t="s">
        <v>118</v>
      </c>
    </row>
    <row r="71" ht="14.25" customHeight="1">
      <c r="B71" s="69" t="s">
        <v>425</v>
      </c>
      <c r="C71" s="69" t="s">
        <v>372</v>
      </c>
      <c r="D71" s="69">
        <v>0.0</v>
      </c>
      <c r="E71" s="69">
        <v>0.0</v>
      </c>
      <c r="F71" s="69" t="s">
        <v>118</v>
      </c>
    </row>
    <row r="72" ht="14.25" customHeight="1">
      <c r="B72" s="69" t="s">
        <v>426</v>
      </c>
      <c r="C72" s="69" t="s">
        <v>374</v>
      </c>
      <c r="D72" s="69">
        <v>0.0</v>
      </c>
      <c r="E72" s="69">
        <v>0.0</v>
      </c>
      <c r="F72" s="69" t="s">
        <v>118</v>
      </c>
    </row>
    <row r="73" ht="14.25" customHeight="1">
      <c r="B73" s="69" t="s">
        <v>427</v>
      </c>
      <c r="C73" s="69" t="s">
        <v>375</v>
      </c>
      <c r="D73" s="69">
        <v>0.0</v>
      </c>
      <c r="E73" s="69">
        <v>0.0</v>
      </c>
      <c r="F73" s="69" t="s">
        <v>118</v>
      </c>
    </row>
    <row r="74" ht="14.25" customHeight="1">
      <c r="B74" s="69" t="s">
        <v>428</v>
      </c>
      <c r="C74" s="69" t="s">
        <v>376</v>
      </c>
      <c r="D74" s="69">
        <v>0.0</v>
      </c>
      <c r="E74" s="69">
        <v>0.0</v>
      </c>
      <c r="F74" s="69" t="s">
        <v>118</v>
      </c>
    </row>
    <row r="75" ht="14.25" customHeight="1">
      <c r="B75" s="69" t="s">
        <v>429</v>
      </c>
      <c r="C75" s="69" t="s">
        <v>377</v>
      </c>
      <c r="D75" s="69">
        <v>0.0</v>
      </c>
      <c r="E75" s="69">
        <v>0.0</v>
      </c>
      <c r="F75" s="69" t="s">
        <v>118</v>
      </c>
    </row>
    <row r="76" ht="14.25" customHeight="1">
      <c r="B76" s="69" t="s">
        <v>430</v>
      </c>
      <c r="C76" s="69" t="s">
        <v>378</v>
      </c>
      <c r="D76" s="69">
        <v>0.0</v>
      </c>
      <c r="E76" s="69">
        <v>0.0</v>
      </c>
      <c r="F76" s="69" t="s">
        <v>118</v>
      </c>
    </row>
    <row r="77" ht="14.25" customHeight="1">
      <c r="B77" s="69" t="s">
        <v>431</v>
      </c>
      <c r="C77" s="69" t="s">
        <v>379</v>
      </c>
      <c r="D77" s="69">
        <v>0.0</v>
      </c>
      <c r="E77" s="69">
        <v>0.0</v>
      </c>
      <c r="F77" s="69" t="s">
        <v>118</v>
      </c>
    </row>
    <row r="78" ht="14.25" customHeight="1">
      <c r="B78" s="69" t="s">
        <v>432</v>
      </c>
      <c r="C78" s="69" t="s">
        <v>380</v>
      </c>
      <c r="D78" s="69">
        <v>0.0</v>
      </c>
      <c r="E78" s="69">
        <v>0.0</v>
      </c>
      <c r="F78" s="69" t="s">
        <v>118</v>
      </c>
    </row>
    <row r="79" ht="14.25" customHeight="1">
      <c r="B79" s="69" t="s">
        <v>433</v>
      </c>
      <c r="C79" s="69" t="s">
        <v>381</v>
      </c>
      <c r="D79" s="69">
        <v>0.0</v>
      </c>
      <c r="E79" s="69">
        <v>0.0</v>
      </c>
      <c r="F79" s="69" t="s">
        <v>118</v>
      </c>
    </row>
    <row r="80" ht="14.25" customHeight="1">
      <c r="B80" s="69" t="s">
        <v>149</v>
      </c>
      <c r="C80" s="69" t="s">
        <v>383</v>
      </c>
      <c r="D80" s="69">
        <v>0.0</v>
      </c>
      <c r="E80" s="69">
        <v>0.0</v>
      </c>
      <c r="F80" s="69" t="s">
        <v>118</v>
      </c>
    </row>
    <row r="81" ht="14.25" customHeight="1">
      <c r="B81" s="69" t="s">
        <v>150</v>
      </c>
      <c r="C81" s="69" t="s">
        <v>385</v>
      </c>
      <c r="D81" s="69">
        <v>0.0</v>
      </c>
      <c r="E81" s="69">
        <v>0.0</v>
      </c>
      <c r="F81" s="69" t="s">
        <v>118</v>
      </c>
    </row>
    <row r="82" ht="14.25" customHeight="1">
      <c r="B82" s="69" t="s">
        <v>151</v>
      </c>
      <c r="C82" s="69" t="s">
        <v>387</v>
      </c>
      <c r="D82" s="69">
        <v>1.0</v>
      </c>
      <c r="E82" s="69">
        <v>1.0</v>
      </c>
      <c r="F82" s="69" t="s">
        <v>118</v>
      </c>
    </row>
    <row r="83" ht="14.25" customHeight="1">
      <c r="B83" s="69" t="s">
        <v>152</v>
      </c>
      <c r="C83" s="69" t="s">
        <v>389</v>
      </c>
      <c r="D83" s="69">
        <v>0.0</v>
      </c>
      <c r="E83" s="69">
        <v>0.0</v>
      </c>
      <c r="F83" s="69" t="s">
        <v>118</v>
      </c>
    </row>
    <row r="84" ht="14.25" customHeight="1">
      <c r="B84" s="69" t="s">
        <v>153</v>
      </c>
      <c r="C84" s="69" t="s">
        <v>391</v>
      </c>
      <c r="D84" s="69">
        <v>0.0</v>
      </c>
      <c r="E84" s="69">
        <v>0.0</v>
      </c>
      <c r="F84" s="69" t="s">
        <v>118</v>
      </c>
    </row>
    <row r="85" ht="14.25" customHeight="1">
      <c r="B85" s="69" t="s">
        <v>154</v>
      </c>
      <c r="C85" s="69" t="s">
        <v>393</v>
      </c>
      <c r="D85" s="69">
        <v>0.0</v>
      </c>
      <c r="E85" s="69">
        <v>0.0</v>
      </c>
      <c r="F85" s="69" t="s">
        <v>118</v>
      </c>
    </row>
    <row r="86" ht="14.25" customHeight="1">
      <c r="B86" s="69" t="s">
        <v>155</v>
      </c>
      <c r="C86" s="69" t="s">
        <v>395</v>
      </c>
      <c r="D86" s="69">
        <v>0.0</v>
      </c>
      <c r="E86" s="69">
        <v>0.0</v>
      </c>
      <c r="F86" s="69" t="s">
        <v>118</v>
      </c>
    </row>
    <row r="87" ht="14.25" customHeight="1">
      <c r="B87" s="69" t="s">
        <v>156</v>
      </c>
      <c r="C87" s="69" t="s">
        <v>397</v>
      </c>
      <c r="D87" s="69">
        <v>0.0</v>
      </c>
      <c r="E87" s="69">
        <v>0.0</v>
      </c>
      <c r="F87" s="69" t="s">
        <v>118</v>
      </c>
    </row>
    <row r="88" ht="14.25" customHeight="1">
      <c r="B88" s="69" t="s">
        <v>157</v>
      </c>
      <c r="C88" s="69" t="s">
        <v>399</v>
      </c>
      <c r="D88" s="69">
        <v>0.0</v>
      </c>
      <c r="E88" s="69">
        <v>0.0</v>
      </c>
      <c r="F88" s="69" t="s">
        <v>118</v>
      </c>
    </row>
    <row r="89" ht="14.25" customHeight="1">
      <c r="B89" s="69" t="s">
        <v>158</v>
      </c>
      <c r="C89" s="69" t="s">
        <v>401</v>
      </c>
      <c r="D89" s="69">
        <v>0.0</v>
      </c>
      <c r="E89" s="69">
        <v>0.0</v>
      </c>
      <c r="F89" s="69" t="s">
        <v>118</v>
      </c>
    </row>
    <row r="90" ht="14.25" customHeight="1">
      <c r="B90" s="69" t="s">
        <v>119</v>
      </c>
      <c r="C90" s="69" t="s">
        <v>371</v>
      </c>
      <c r="D90" s="69">
        <v>0.0</v>
      </c>
      <c r="E90" s="69">
        <v>0.0</v>
      </c>
      <c r="F90" s="69" t="s">
        <v>118</v>
      </c>
    </row>
    <row r="91" ht="14.25" customHeight="1">
      <c r="B91" s="69" t="s">
        <v>120</v>
      </c>
      <c r="C91" s="69" t="s">
        <v>372</v>
      </c>
      <c r="D91" s="69">
        <v>0.0</v>
      </c>
      <c r="E91" s="69">
        <v>0.0</v>
      </c>
      <c r="F91" s="69" t="s">
        <v>118</v>
      </c>
    </row>
    <row r="92" ht="14.25" customHeight="1">
      <c r="B92" s="69" t="s">
        <v>121</v>
      </c>
      <c r="C92" s="69" t="s">
        <v>374</v>
      </c>
      <c r="D92" s="69">
        <v>0.0</v>
      </c>
      <c r="E92" s="69">
        <v>0.0</v>
      </c>
      <c r="F92" s="69" t="s">
        <v>118</v>
      </c>
    </row>
    <row r="93" ht="14.25" customHeight="1">
      <c r="B93" s="69" t="s">
        <v>122</v>
      </c>
      <c r="C93" s="69" t="s">
        <v>375</v>
      </c>
      <c r="D93" s="69">
        <v>0.0</v>
      </c>
      <c r="E93" s="69">
        <v>0.0</v>
      </c>
      <c r="F93" s="69" t="s">
        <v>118</v>
      </c>
    </row>
    <row r="94" ht="14.25" customHeight="1">
      <c r="B94" s="69" t="s">
        <v>123</v>
      </c>
      <c r="C94" s="69" t="s">
        <v>376</v>
      </c>
      <c r="D94" s="69">
        <v>0.0</v>
      </c>
      <c r="E94" s="69">
        <v>0.0</v>
      </c>
      <c r="F94" s="69" t="s">
        <v>118</v>
      </c>
    </row>
    <row r="95" ht="14.25" customHeight="1">
      <c r="B95" s="69" t="s">
        <v>124</v>
      </c>
      <c r="C95" s="69" t="s">
        <v>377</v>
      </c>
      <c r="D95" s="69">
        <v>0.0</v>
      </c>
      <c r="E95" s="69">
        <v>0.0</v>
      </c>
      <c r="F95" s="69" t="s">
        <v>118</v>
      </c>
    </row>
    <row r="96" ht="14.25" customHeight="1">
      <c r="B96" s="69" t="s">
        <v>125</v>
      </c>
      <c r="C96" s="69" t="s">
        <v>378</v>
      </c>
      <c r="D96" s="69">
        <v>0.0</v>
      </c>
      <c r="E96" s="69">
        <v>0.0</v>
      </c>
      <c r="F96" s="69" t="s">
        <v>118</v>
      </c>
    </row>
    <row r="97" ht="14.25" customHeight="1">
      <c r="B97" s="69" t="s">
        <v>126</v>
      </c>
      <c r="C97" s="69" t="s">
        <v>379</v>
      </c>
      <c r="D97" s="69">
        <v>0.0</v>
      </c>
      <c r="E97" s="69">
        <v>0.0</v>
      </c>
      <c r="F97" s="69" t="s">
        <v>118</v>
      </c>
    </row>
    <row r="98" ht="14.25" customHeight="1">
      <c r="B98" s="69" t="s">
        <v>127</v>
      </c>
      <c r="C98" s="69" t="s">
        <v>380</v>
      </c>
      <c r="D98" s="69">
        <v>0.0</v>
      </c>
      <c r="E98" s="69">
        <v>0.0</v>
      </c>
      <c r="F98" s="69" t="s">
        <v>118</v>
      </c>
    </row>
    <row r="99" ht="14.25" customHeight="1">
      <c r="B99" s="69" t="s">
        <v>128</v>
      </c>
      <c r="C99" s="69" t="s">
        <v>381</v>
      </c>
      <c r="D99" s="69">
        <v>0.0</v>
      </c>
      <c r="E99" s="69">
        <v>0.0</v>
      </c>
      <c r="F99" s="69" t="s">
        <v>118</v>
      </c>
    </row>
    <row r="100" ht="14.25" customHeight="1">
      <c r="B100" s="69" t="s">
        <v>287</v>
      </c>
      <c r="C100" s="69" t="s">
        <v>383</v>
      </c>
      <c r="D100" s="69">
        <v>0.0</v>
      </c>
      <c r="E100" s="69">
        <v>0.0</v>
      </c>
      <c r="F100" s="69" t="s">
        <v>118</v>
      </c>
    </row>
    <row r="101" ht="14.25" customHeight="1">
      <c r="B101" s="69" t="s">
        <v>289</v>
      </c>
      <c r="C101" s="69" t="s">
        <v>385</v>
      </c>
      <c r="D101" s="69">
        <v>0.0</v>
      </c>
      <c r="E101" s="69">
        <v>0.0</v>
      </c>
      <c r="F101" s="69" t="s">
        <v>118</v>
      </c>
    </row>
    <row r="102" ht="14.25" customHeight="1">
      <c r="B102" s="69" t="s">
        <v>291</v>
      </c>
      <c r="C102" s="69" t="s">
        <v>387</v>
      </c>
      <c r="D102" s="69">
        <v>0.0</v>
      </c>
      <c r="E102" s="69">
        <v>0.0</v>
      </c>
      <c r="F102" s="69" t="s">
        <v>118</v>
      </c>
    </row>
    <row r="103" ht="14.25" customHeight="1">
      <c r="B103" s="69" t="s">
        <v>293</v>
      </c>
      <c r="C103" s="69" t="s">
        <v>389</v>
      </c>
      <c r="D103" s="69">
        <v>1.0</v>
      </c>
      <c r="E103" s="69">
        <v>1.0</v>
      </c>
      <c r="F103" s="69" t="s">
        <v>118</v>
      </c>
    </row>
    <row r="104" ht="14.25" customHeight="1">
      <c r="B104" s="69" t="s">
        <v>295</v>
      </c>
      <c r="C104" s="69" t="s">
        <v>391</v>
      </c>
      <c r="D104" s="69">
        <v>0.0</v>
      </c>
      <c r="E104" s="69">
        <v>0.0</v>
      </c>
      <c r="F104" s="69" t="s">
        <v>118</v>
      </c>
    </row>
    <row r="105" ht="14.25" customHeight="1">
      <c r="B105" s="69" t="s">
        <v>297</v>
      </c>
      <c r="C105" s="69" t="s">
        <v>393</v>
      </c>
      <c r="D105" s="69">
        <v>1.0</v>
      </c>
      <c r="E105" s="69">
        <v>1.0</v>
      </c>
      <c r="F105" s="69" t="s">
        <v>118</v>
      </c>
    </row>
    <row r="106" ht="14.25" customHeight="1">
      <c r="B106" s="69" t="s">
        <v>299</v>
      </c>
      <c r="C106" s="69" t="s">
        <v>395</v>
      </c>
      <c r="D106" s="69">
        <v>1.0</v>
      </c>
      <c r="E106" s="69">
        <v>1.0</v>
      </c>
      <c r="F106" s="69" t="s">
        <v>118</v>
      </c>
    </row>
    <row r="107" ht="14.25" customHeight="1">
      <c r="B107" s="69" t="s">
        <v>301</v>
      </c>
      <c r="C107" s="69" t="s">
        <v>397</v>
      </c>
      <c r="D107" s="69">
        <v>0.0</v>
      </c>
      <c r="E107" s="69">
        <v>0.0</v>
      </c>
      <c r="F107" s="69" t="s">
        <v>118</v>
      </c>
    </row>
    <row r="108" ht="14.25" customHeight="1">
      <c r="B108" s="69" t="s">
        <v>303</v>
      </c>
      <c r="C108" s="69" t="s">
        <v>399</v>
      </c>
      <c r="D108" s="69">
        <v>0.0</v>
      </c>
      <c r="E108" s="69">
        <v>0.0</v>
      </c>
      <c r="F108" s="69" t="s">
        <v>118</v>
      </c>
    </row>
    <row r="109" ht="14.25" customHeight="1">
      <c r="B109" s="69" t="s">
        <v>305</v>
      </c>
      <c r="C109" s="69" t="s">
        <v>401</v>
      </c>
      <c r="D109" s="69">
        <v>1.0</v>
      </c>
      <c r="E109" s="69">
        <v>1.0</v>
      </c>
      <c r="F109" s="69" t="s">
        <v>118</v>
      </c>
    </row>
    <row r="110" ht="14.25" customHeight="1">
      <c r="B110" s="69" t="s">
        <v>440</v>
      </c>
      <c r="C110" s="69" t="s">
        <v>371</v>
      </c>
      <c r="D110" s="69">
        <v>0.0</v>
      </c>
      <c r="E110" s="69">
        <v>0.0</v>
      </c>
      <c r="F110" s="69" t="s">
        <v>118</v>
      </c>
    </row>
    <row r="111" ht="14.25" customHeight="1">
      <c r="B111" s="69" t="s">
        <v>441</v>
      </c>
      <c r="C111" s="69" t="s">
        <v>372</v>
      </c>
      <c r="D111" s="69">
        <v>0.0</v>
      </c>
      <c r="E111" s="69">
        <v>0.0</v>
      </c>
      <c r="F111" s="69" t="s">
        <v>118</v>
      </c>
    </row>
    <row r="112" ht="14.25" customHeight="1">
      <c r="B112" s="69" t="s">
        <v>442</v>
      </c>
      <c r="C112" s="69" t="s">
        <v>374</v>
      </c>
      <c r="D112" s="69">
        <v>0.0</v>
      </c>
      <c r="E112" s="69">
        <v>0.0</v>
      </c>
      <c r="F112" s="69" t="s">
        <v>118</v>
      </c>
    </row>
    <row r="113" ht="14.25" customHeight="1">
      <c r="B113" s="69" t="s">
        <v>443</v>
      </c>
      <c r="C113" s="69" t="s">
        <v>375</v>
      </c>
      <c r="D113" s="69">
        <v>0.0</v>
      </c>
      <c r="E113" s="69">
        <v>0.0</v>
      </c>
      <c r="F113" s="69" t="s">
        <v>118</v>
      </c>
    </row>
    <row r="114" ht="14.25" customHeight="1">
      <c r="B114" s="69" t="s">
        <v>444</v>
      </c>
      <c r="C114" s="69" t="s">
        <v>376</v>
      </c>
      <c r="D114" s="69">
        <v>0.0</v>
      </c>
      <c r="E114" s="69">
        <v>0.0</v>
      </c>
      <c r="F114" s="69" t="s">
        <v>118</v>
      </c>
    </row>
    <row r="115" ht="14.25" customHeight="1">
      <c r="B115" s="69" t="s">
        <v>445</v>
      </c>
      <c r="C115" s="69" t="s">
        <v>377</v>
      </c>
      <c r="D115" s="69">
        <v>0.0</v>
      </c>
      <c r="E115" s="69">
        <v>0.0</v>
      </c>
      <c r="F115" s="69" t="s">
        <v>118</v>
      </c>
    </row>
    <row r="116" ht="14.25" customHeight="1">
      <c r="B116" s="69" t="s">
        <v>446</v>
      </c>
      <c r="C116" s="69" t="s">
        <v>378</v>
      </c>
      <c r="D116" s="69">
        <v>0.0</v>
      </c>
      <c r="E116" s="69">
        <v>0.0</v>
      </c>
      <c r="F116" s="69" t="s">
        <v>118</v>
      </c>
    </row>
    <row r="117" ht="14.25" customHeight="1">
      <c r="B117" s="69" t="s">
        <v>447</v>
      </c>
      <c r="C117" s="69" t="s">
        <v>379</v>
      </c>
      <c r="D117" s="69">
        <v>0.0</v>
      </c>
      <c r="E117" s="69">
        <v>0.0</v>
      </c>
      <c r="F117" s="69" t="s">
        <v>118</v>
      </c>
    </row>
    <row r="118" ht="14.25" customHeight="1">
      <c r="B118" s="69" t="s">
        <v>448</v>
      </c>
      <c r="C118" s="69" t="s">
        <v>380</v>
      </c>
      <c r="D118" s="69">
        <v>1.0</v>
      </c>
      <c r="E118" s="69">
        <v>1.0</v>
      </c>
      <c r="F118" s="69" t="s">
        <v>118</v>
      </c>
    </row>
    <row r="119" ht="14.25" customHeight="1">
      <c r="B119" s="69" t="s">
        <v>449</v>
      </c>
      <c r="C119" s="69" t="s">
        <v>381</v>
      </c>
      <c r="D119" s="69">
        <v>0.0</v>
      </c>
      <c r="E119" s="69">
        <v>0.0</v>
      </c>
      <c r="F119" s="69" t="s">
        <v>118</v>
      </c>
    </row>
    <row r="120" ht="14.25" customHeight="1">
      <c r="B120" s="69" t="s">
        <v>450</v>
      </c>
      <c r="C120" s="69" t="s">
        <v>383</v>
      </c>
      <c r="D120" s="69">
        <v>1.0</v>
      </c>
      <c r="E120" s="69">
        <v>1.0</v>
      </c>
      <c r="F120" s="69" t="s">
        <v>118</v>
      </c>
    </row>
    <row r="121" ht="14.25" customHeight="1">
      <c r="B121" s="69" t="s">
        <v>451</v>
      </c>
      <c r="C121" s="69" t="s">
        <v>385</v>
      </c>
      <c r="D121" s="69">
        <v>0.0</v>
      </c>
      <c r="E121" s="69">
        <v>0.0</v>
      </c>
      <c r="F121" s="69" t="s">
        <v>118</v>
      </c>
    </row>
    <row r="122" ht="14.25" customHeight="1">
      <c r="B122" s="69" t="s">
        <v>452</v>
      </c>
      <c r="C122" s="69" t="s">
        <v>387</v>
      </c>
      <c r="D122" s="69">
        <v>0.0</v>
      </c>
      <c r="E122" s="69">
        <v>0.0</v>
      </c>
      <c r="F122" s="69" t="s">
        <v>118</v>
      </c>
    </row>
    <row r="123" ht="14.25" customHeight="1">
      <c r="B123" s="69" t="s">
        <v>453</v>
      </c>
      <c r="C123" s="69" t="s">
        <v>389</v>
      </c>
      <c r="D123" s="69">
        <v>0.0</v>
      </c>
      <c r="E123" s="69">
        <v>0.0</v>
      </c>
      <c r="F123" s="69" t="s">
        <v>118</v>
      </c>
    </row>
    <row r="124" ht="14.25" customHeight="1">
      <c r="B124" s="69" t="s">
        <v>454</v>
      </c>
      <c r="C124" s="69" t="s">
        <v>391</v>
      </c>
      <c r="D124" s="69">
        <v>0.0</v>
      </c>
      <c r="E124" s="69">
        <v>0.0</v>
      </c>
      <c r="F124" s="69" t="s">
        <v>118</v>
      </c>
    </row>
    <row r="125" ht="14.25" customHeight="1">
      <c r="B125" s="69" t="s">
        <v>455</v>
      </c>
      <c r="C125" s="69" t="s">
        <v>393</v>
      </c>
      <c r="D125" s="69">
        <v>0.0</v>
      </c>
      <c r="E125" s="69">
        <v>0.0</v>
      </c>
      <c r="F125" s="69" t="s">
        <v>118</v>
      </c>
    </row>
    <row r="126" ht="14.25" customHeight="1">
      <c r="B126" s="69" t="s">
        <v>456</v>
      </c>
      <c r="C126" s="69" t="s">
        <v>395</v>
      </c>
      <c r="D126" s="69">
        <v>0.0</v>
      </c>
      <c r="E126" s="69">
        <v>0.0</v>
      </c>
      <c r="F126" s="69" t="s">
        <v>118</v>
      </c>
    </row>
    <row r="127" ht="14.25" customHeight="1">
      <c r="B127" s="69" t="s">
        <v>457</v>
      </c>
      <c r="C127" s="69" t="s">
        <v>397</v>
      </c>
      <c r="D127" s="69">
        <v>1.0</v>
      </c>
      <c r="E127" s="69">
        <v>1.0</v>
      </c>
      <c r="F127" s="69" t="s">
        <v>118</v>
      </c>
    </row>
    <row r="128" ht="14.25" customHeight="1">
      <c r="B128" s="69" t="s">
        <v>458</v>
      </c>
      <c r="C128" s="69" t="s">
        <v>399</v>
      </c>
      <c r="D128" s="69">
        <v>0.0</v>
      </c>
      <c r="E128" s="69">
        <v>0.0</v>
      </c>
      <c r="F128" s="69" t="s">
        <v>118</v>
      </c>
    </row>
    <row r="129" ht="14.25" customHeight="1">
      <c r="B129" s="68" t="s">
        <v>459</v>
      </c>
      <c r="C129" s="68" t="s">
        <v>401</v>
      </c>
      <c r="D129" s="68">
        <v>0.0</v>
      </c>
      <c r="E129" s="68">
        <v>0.0</v>
      </c>
      <c r="F129" s="68" t="s">
        <v>118</v>
      </c>
    </row>
    <row r="130" ht="14.25" customHeight="1"/>
    <row r="131" ht="14.25" customHeight="1"/>
    <row r="132" ht="14.25" customHeight="1">
      <c r="A132" s="17" t="s">
        <v>24</v>
      </c>
    </row>
    <row r="133" ht="14.25" customHeight="1">
      <c r="B133" s="67" t="s">
        <v>96</v>
      </c>
      <c r="C133" s="67" t="s">
        <v>97</v>
      </c>
      <c r="D133" s="67" t="s">
        <v>268</v>
      </c>
      <c r="E133" s="67" t="s">
        <v>269</v>
      </c>
      <c r="F133" s="67" t="s">
        <v>270</v>
      </c>
      <c r="G133" s="67" t="s">
        <v>271</v>
      </c>
    </row>
    <row r="134" ht="14.25" customHeight="1">
      <c r="B134" s="69" t="s">
        <v>460</v>
      </c>
      <c r="C134" s="69" t="s">
        <v>461</v>
      </c>
      <c r="D134" s="69">
        <v>1.0</v>
      </c>
      <c r="E134" s="69" t="s">
        <v>500</v>
      </c>
      <c r="F134" s="69" t="s">
        <v>286</v>
      </c>
      <c r="G134" s="69">
        <v>0.0</v>
      </c>
    </row>
    <row r="135" ht="14.25" customHeight="1">
      <c r="B135" s="69" t="s">
        <v>463</v>
      </c>
      <c r="C135" s="69" t="s">
        <v>464</v>
      </c>
      <c r="D135" s="69">
        <v>1.0</v>
      </c>
      <c r="E135" s="69" t="s">
        <v>501</v>
      </c>
      <c r="F135" s="69" t="s">
        <v>286</v>
      </c>
      <c r="G135" s="69">
        <v>0.0</v>
      </c>
    </row>
    <row r="136" ht="14.25" customHeight="1">
      <c r="B136" s="69" t="s">
        <v>466</v>
      </c>
      <c r="C136" s="69" t="s">
        <v>467</v>
      </c>
      <c r="D136" s="69">
        <v>1.0</v>
      </c>
      <c r="E136" s="69" t="s">
        <v>502</v>
      </c>
      <c r="F136" s="69" t="s">
        <v>286</v>
      </c>
      <c r="G136" s="69">
        <v>0.0</v>
      </c>
    </row>
    <row r="137" ht="14.25" customHeight="1">
      <c r="B137" s="69" t="s">
        <v>469</v>
      </c>
      <c r="C137" s="69" t="s">
        <v>470</v>
      </c>
      <c r="D137" s="69">
        <v>1.0</v>
      </c>
      <c r="E137" s="69" t="s">
        <v>503</v>
      </c>
      <c r="F137" s="69" t="s">
        <v>286</v>
      </c>
      <c r="G137" s="69">
        <v>0.0</v>
      </c>
    </row>
    <row r="138" ht="14.25" customHeight="1">
      <c r="B138" s="69" t="s">
        <v>472</v>
      </c>
      <c r="C138" s="69" t="s">
        <v>473</v>
      </c>
      <c r="D138" s="69">
        <v>1.0</v>
      </c>
      <c r="E138" s="69" t="s">
        <v>504</v>
      </c>
      <c r="F138" s="69" t="s">
        <v>286</v>
      </c>
      <c r="G138" s="69">
        <v>0.0</v>
      </c>
    </row>
    <row r="139" ht="14.25" customHeight="1">
      <c r="B139" s="69" t="s">
        <v>475</v>
      </c>
      <c r="C139" s="69" t="s">
        <v>476</v>
      </c>
      <c r="D139" s="69">
        <v>1.0</v>
      </c>
      <c r="E139" s="69" t="s">
        <v>505</v>
      </c>
      <c r="F139" s="69" t="s">
        <v>286</v>
      </c>
      <c r="G139" s="69">
        <v>0.0</v>
      </c>
    </row>
    <row r="140" ht="14.25" customHeight="1">
      <c r="B140" s="69" t="s">
        <v>478</v>
      </c>
      <c r="C140" s="69" t="s">
        <v>479</v>
      </c>
      <c r="D140" s="69">
        <v>1.0</v>
      </c>
      <c r="E140" s="69" t="s">
        <v>506</v>
      </c>
      <c r="F140" s="69" t="s">
        <v>286</v>
      </c>
      <c r="G140" s="69">
        <v>0.0</v>
      </c>
    </row>
    <row r="141" ht="14.25" customHeight="1">
      <c r="B141" s="69" t="s">
        <v>481</v>
      </c>
      <c r="C141" s="69" t="s">
        <v>482</v>
      </c>
      <c r="D141" s="69">
        <v>1.0</v>
      </c>
      <c r="E141" s="69" t="s">
        <v>507</v>
      </c>
      <c r="F141" s="69" t="s">
        <v>286</v>
      </c>
      <c r="G141" s="69">
        <v>0.0</v>
      </c>
    </row>
    <row r="142" ht="14.25" customHeight="1">
      <c r="B142" s="69" t="s">
        <v>484</v>
      </c>
      <c r="C142" s="69" t="s">
        <v>485</v>
      </c>
      <c r="D142" s="69">
        <v>1.0</v>
      </c>
      <c r="E142" s="69" t="s">
        <v>508</v>
      </c>
      <c r="F142" s="69" t="s">
        <v>286</v>
      </c>
      <c r="G142" s="69">
        <v>0.0</v>
      </c>
    </row>
    <row r="143" ht="14.25" customHeight="1">
      <c r="B143" s="69" t="s">
        <v>487</v>
      </c>
      <c r="C143" s="69" t="s">
        <v>488</v>
      </c>
      <c r="D143" s="69">
        <v>1.0</v>
      </c>
      <c r="E143" s="69" t="s">
        <v>489</v>
      </c>
      <c r="F143" s="69" t="s">
        <v>286</v>
      </c>
      <c r="G143" s="69">
        <v>0.0</v>
      </c>
    </row>
    <row r="144" ht="14.25" customHeight="1">
      <c r="B144" s="69" t="s">
        <v>490</v>
      </c>
      <c r="C144" s="69"/>
      <c r="D144" s="69"/>
      <c r="E144" s="69"/>
      <c r="F144" s="69"/>
      <c r="G144" s="69"/>
    </row>
    <row r="145" ht="14.25" customHeight="1">
      <c r="B145" s="69" t="s">
        <v>491</v>
      </c>
      <c r="C145" s="69"/>
      <c r="D145" s="69"/>
      <c r="E145" s="69"/>
      <c r="F145" s="69"/>
      <c r="G145" s="69"/>
    </row>
    <row r="146" ht="14.25" customHeight="1">
      <c r="B146" s="69" t="s">
        <v>492</v>
      </c>
      <c r="C146" s="69"/>
      <c r="D146" s="69"/>
      <c r="E146" s="69"/>
      <c r="F146" s="69"/>
      <c r="G146" s="69"/>
    </row>
    <row r="147" ht="14.25" customHeight="1">
      <c r="B147" s="69" t="s">
        <v>493</v>
      </c>
      <c r="C147" s="69"/>
      <c r="D147" s="69"/>
      <c r="E147" s="69"/>
      <c r="F147" s="69"/>
      <c r="G147" s="69"/>
    </row>
    <row r="148" ht="14.25" customHeight="1">
      <c r="B148" s="69" t="s">
        <v>494</v>
      </c>
      <c r="C148" s="69"/>
      <c r="D148" s="69"/>
      <c r="E148" s="69"/>
      <c r="F148" s="69"/>
      <c r="G148" s="69"/>
    </row>
    <row r="149" ht="14.25" customHeight="1">
      <c r="B149" s="69" t="s">
        <v>495</v>
      </c>
      <c r="C149" s="69"/>
      <c r="D149" s="69"/>
      <c r="E149" s="69"/>
      <c r="F149" s="69"/>
      <c r="G149" s="69"/>
    </row>
    <row r="150" ht="14.25" customHeight="1">
      <c r="B150" s="69" t="s">
        <v>496</v>
      </c>
      <c r="C150" s="69"/>
      <c r="D150" s="69"/>
      <c r="E150" s="69"/>
      <c r="F150" s="69"/>
      <c r="G150" s="69"/>
    </row>
    <row r="151" ht="14.25" customHeight="1">
      <c r="B151" s="69" t="s">
        <v>497</v>
      </c>
      <c r="C151" s="69"/>
      <c r="D151" s="69"/>
      <c r="E151" s="69"/>
      <c r="F151" s="69"/>
      <c r="G151" s="69"/>
    </row>
    <row r="152" ht="14.25" customHeight="1">
      <c r="B152" s="69" t="s">
        <v>498</v>
      </c>
      <c r="C152" s="69"/>
      <c r="D152" s="69"/>
      <c r="E152" s="69"/>
      <c r="F152" s="69"/>
      <c r="G152" s="69"/>
    </row>
    <row r="153" ht="14.25" customHeight="1">
      <c r="B153" s="68" t="s">
        <v>499</v>
      </c>
      <c r="C153" s="68"/>
      <c r="D153" s="68"/>
      <c r="E153" s="68"/>
      <c r="F153" s="68"/>
      <c r="G153" s="68"/>
    </row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</cp:coreProperties>
</file>